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upaO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2" sheetId="3" r:id="rId3"/>
    <sheet name="SO 180" sheetId="4" r:id="rId4"/>
    <sheet name="SO 301" sheetId="5" r:id="rId5"/>
    <sheet name="SO 302" sheetId="6" r:id="rId6"/>
  </sheets>
  <definedNames/>
  <calcPr/>
  <webPublishing/>
</workbook>
</file>

<file path=xl/sharedStrings.xml><?xml version="1.0" encoding="utf-8"?>
<sst xmlns="http://schemas.openxmlformats.org/spreadsheetml/2006/main" count="1643" uniqueCount="611">
  <si>
    <t>Firma: Prodin a.s.</t>
  </si>
  <si>
    <t>Rekapitulace ceny</t>
  </si>
  <si>
    <t>Stavba: MS2225 - Modernizace silnice III/36012 ul. Kubelkova, Česká Třebová (km 0,770 - 1,941)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</si>
  <si>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</si>
  <si>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</si>
  <si>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</si>
  <si>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</si>
  <si>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</si>
  <si>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</si>
  <si>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</si>
  <si>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</si>
  <si>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</si>
  <si>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</si>
  <si>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</si>
  <si>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</si>
  <si>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MS2225</t>
  </si>
  <si>
    <t>Modernizace silnice III/36012 ul. Kubelkova, Česká Třebová (km 0,770 - 1,941)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</si>
  <si>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</si>
  <si>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</si>
  <si>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</si>
  <si>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</si>
  <si>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</si>
  <si>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</si>
  <si>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</si>
  <si>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</si>
  <si>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</si>
  <si>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</si>
  <si>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</si>
  <si>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</si>
  <si>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</si>
  <si>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</si>
  <si>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</si>
  <si>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</si>
  <si>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</si>
  <si>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</si>
  <si>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</si>
  <si>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</si>
  <si>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</si>
  <si>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</si>
  <si>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</si>
  <si>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</si>
  <si>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</si>
  <si>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</si>
  <si>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</si>
  <si>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</si>
  <si>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</si>
  <si>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</si>
  <si>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</si>
  <si>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</si>
  <si>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</si>
  <si>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</si>
  <si>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Čerpáno se souhlasem technického dozoru investora</t>
  </si>
  <si>
    <t>VV</t>
  </si>
  <si>
    <t>Zahrnuje veškeré zkoušky pro ověření dosažení předepsaných parametrů projektovou dokumentací 
1=1,000 [A]</t>
  </si>
  <si>
    <t>TS</t>
  </si>
  <si>
    <t>zahrnuje veškeré náklady spojené s objednatelem požadovanými zkouškami</t>
  </si>
  <si>
    <t>02720</t>
  </si>
  <si>
    <t>POMOC PRÁCE ZŘÍZ NEBO ZAJIŠŤ REGULACI A OCHRANU DOPRAVY</t>
  </si>
  <si>
    <t>Včetně projednání a stanovení přechodného značení</t>
  </si>
  <si>
    <t>Vypracování Dopravně-inženýrského opatření po dobu výstavby vč. umístění značek: 
1=1,000 [A]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</si>
  <si>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</si>
  <si>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</si>
  <si>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</si>
  <si>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 
15 x kopaná sonda pro určení polohy stávajících sítí tenchnické infrastruktury. Nutné vytyčení všech podzemních sítí s protokolárním zápisem příslušných 
správců.</t>
  </si>
  <si>
    <t>1=1,000 [A]</t>
  </si>
  <si>
    <t>029113</t>
  </si>
  <si>
    <t>OSTATNÍ POŽADAVKY - GEODETICKÉ ZAMĚŘENÍ - CELKY</t>
  </si>
  <si>
    <t>HM</t>
  </si>
  <si>
    <t>Vytyčení stavby dle projektové dokumentace a pomocné geodetické práce během výstavby 1 ks=1,000 [A] 
Vytyčení stávajících inženýrských sítí 1 ks=1,000 [B] 
Zaměření skutečného provedení stavby 1 ks=1,000 [C] 
Celkem: A+B+C=3,000 [D]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</si>
  <si>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</si>
  <si>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</si>
  <si>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</si>
  <si>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stavby. Výkresy a související písemnosti 
zhotovené stavby potřebné pro evidenci pozemní komunikace. Výkresy odchylek a změn stavby oproti DSP, PDPS pro objekty stavby. Ověřené podpisem 
odpovědného zástupce zhotovitele a správce stavby. Zadavatel poskytne dokumentaci v otevřeném formátu *DWG.</t>
  </si>
  <si>
    <t>Vypracování projektové dokumentace skutečného provedení stavby 4x v tištěné podobě a 2x na CD/DVD 
1=1,000 [A]</t>
  </si>
  <si>
    <t>02946</t>
  </si>
  <si>
    <t>OSTAT POŽADAVKY - FOTODOKUMENTACE</t>
  </si>
  <si>
    <t>položka zahrnuje: 
- fotodokumentaci zadavatelem požadovaného děje a konstrukcí v požadovaných časových intervalech (průběh výstavby) 
- zadavatelem specifikované výstupy (fotografie v papírovém a digitálním formátu) v požadovaném počtu 2x v papírovém formátu (album) velikost fotografií 9x13cm + 2x v digitálním formátu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</si>
  <si>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</si>
  <si>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7</t>
  </si>
  <si>
    <t>02950</t>
  </si>
  <si>
    <t>OSTATNÍ POŽADAVKY - POSUDKY, KONTROLY, REVIZNÍ ZPRÁVY</t>
  </si>
  <si>
    <t>Pasport přilehlých nemovitostí ke stavbě - domy i pozemky. Provádění před a po stavbě, celkem tedy 2 x provedení pasportu.</t>
  </si>
  <si>
    <t>8</t>
  </si>
  <si>
    <t>02991</t>
  </si>
  <si>
    <t>OSTATNÍ POŽADAVKY - INFORMAČNÍ TABULE</t>
  </si>
  <si>
    <t>KUS</t>
  </si>
  <si>
    <t>základní údaje o stavbě, velikost 1,0/1,5m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</si>
  <si>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včetně úpravy dotčených ploch 
- případné nutné opravy poškozených částí behěm platnosti 
- velikost 2 x 1 m materiál vhodný do venkovního prostředí s odolností proti klimatickým podmínkám 
2=2,000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</si>
  <si>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</si>
  <si>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03100</t>
  </si>
  <si>
    <t>ZAŘÍZENÍ STAVENIŠTĚ - ZŘÍZENÍ, PROVOZ, DEMONTÁŽ</t>
  </si>
  <si>
    <t>Zřízení, provoz a demontáž 
1=1,000 [A]</t>
  </si>
  <si>
    <t>zahrnuje objednatelem povolené náklady na pořízení (event. pronájem), provozování, udržování a likvidaci zhotovitelova zařízení</t>
  </si>
  <si>
    <t>03710</t>
  </si>
  <si>
    <t>POMOC PRÁCE ZAJIŠŤ NEBO ZŘÍZ OBJÍŽĎKY A PŘÍSTUP CESTY</t>
  </si>
  <si>
    <t>Veškeré práce spojené s provozem pěších a jeho ochrany. Včetně dočasných opatření typu lávky, oplocení, značení, přecházení, apod.</t>
  </si>
  <si>
    <t>Zajištění přístupových cesty dle BOZP 
1=1,000 [A]</t>
  </si>
  <si>
    <t>zahrnuje objednatelem povolené náklady na požadovaná zařízení zhotovitele</t>
  </si>
  <si>
    <t>SO 102</t>
  </si>
  <si>
    <t>Silnice III/36012 - km 0,770 - 1,941</t>
  </si>
  <si>
    <t>014111</t>
  </si>
  <si>
    <t>a</t>
  </si>
  <si>
    <t>POPLATKY ZA SKLÁDKU TYP S-IO (INERTNÍ ODPAD)</t>
  </si>
  <si>
    <t>M3</t>
  </si>
  <si>
    <t>trvalá skládka - kamenivo, zemina, štěrk</t>
  </si>
  <si>
    <t>pol.11332 700,39+ 
pol.11317 58,775+ 
pol.11344 140,58+ 
pol.12373 58,50+ 
pol.13273 (437,88-148)+ 
pol.12924 156*0,2+ 
pol.12993 140*0.1*(3.14*0.075*0.075)=1 279,572 [A]</t>
  </si>
  <si>
    <t>zahrnuje veškeré poplatky provozovateli skládky související s uložením odpadu na skládce.</t>
  </si>
  <si>
    <t>b</t>
  </si>
  <si>
    <t>trvalá skládka - materiál s asfaltem</t>
  </si>
  <si>
    <t>pol. 11313a 107,85+ 
pol. 11313b 135,42=243,270 [A]</t>
  </si>
  <si>
    <t>014121</t>
  </si>
  <si>
    <t>POPLATKY ZA SKLÁDKU TYP S-OO (OSTATNÍ ODPAD)</t>
  </si>
  <si>
    <t>demoliční materiál - stavební suť (kámen, beton, kostky, železobeton, obrubníky, šachty)</t>
  </si>
  <si>
    <t>Betonové obruby včetně betonového lože z položky 11352 = 144*0.35*0.25=12,600 [A] 
Kamenné obruby včetně betonového lože z položky 11353 = 667*0.35*0.35=81,708 [B] 
Betonové pásky včetně betonového lože z položky 915402 = 8,4*0.20=1,680 [C] 
Betonová suť z položky 966158 = 7,05=7,050 [D] 
Uliční vpusti kompletní z položky 96687 = 24*0.7*0.7*1.5=17,640 [E] 
Celkem: A+B+C+D+E=120,678 [F]</t>
  </si>
  <si>
    <t>Zemní práce</t>
  </si>
  <si>
    <t>11241</t>
  </si>
  <si>
    <t>ÚPRAVA STROMŮ D DO 0,5M ŘEZEM VĚTVÍ</t>
  </si>
  <si>
    <t>Uvažováno prořez keřů po 4 metrech na délce 268 m  
Čerpáno se souhlasem TDI - dle skutečného plnění</t>
  </si>
  <si>
    <t>Prořez větví keřů mezi autobusovou zastávkou Pod Březinou - konec obce = 268/4=67,000 [A]</t>
  </si>
  <si>
    <t>Zahrnuje odřezání větví 1 ks stromu přesahujících do komunikace bez ohledu na způsob a použitou mechanizaci (např. plošina), bez ohledu na počet větví  
zahrnuje všechna opatření související se silničním provozem (např. provizorní dopravní značení) 
zahrnuje odvoz a likvidaci vyzískaného materiálu dle pokynů zadávací dokumentace 
průměr stromů se měří ve výšce 1,3m nad terénem.</t>
  </si>
  <si>
    <t>11242</t>
  </si>
  <si>
    <t>ÚPRAVA STROMŮ D DO 0,9M ŘEZEM VĚTVÍ</t>
  </si>
  <si>
    <t>Čerpáno se souhlasem TDI - dle skutečného plnění</t>
  </si>
  <si>
    <t>Prořez větví stromů mezi autobusovou zastávkou Pod Březinou - konec obce = 19=19,000 [A]</t>
  </si>
  <si>
    <t>11313</t>
  </si>
  <si>
    <t>ODSTRANĚNÍ KRYTU ZPEVNĚNÝCH PLOCH S ASFALTOVÝM POJIVEM</t>
  </si>
  <si>
    <t>Odstranění asfaltových konstrukčních vrstev po celoplošném frézování 50 mm dle jádrových vrtů 
Uvažováno šířky 250 mm kolem stávajících mříží o rozměrech 500 mm x 500 mm 
Uvažován výkop rozměrů 1.00 m x 1.00 m v místech nových uličních vpustí 
Uvažována rýha v místech nových přípojek o šířce 1.00 m 
Další odstranění krytu z asfaltového pojiva v místech chodníků - pouze šířky 0,5 m za obrubníkemi odstraňování obrub 
Výkres B.1.2 - Podrobná situace; A.0 - Podrobná situace</t>
  </si>
  <si>
    <t>Tloušťka vrstev vychází z jádrových vrtů: 
odstranění v místech stávajících vpustí - 20 ks stáv. vpustí 20*0,05*((1,0*1,0)-(0,5*0,5))=0,750 [A] 
odstranění v místech pro nové vpusti - 34 ks nových vpustí 34*0,05*(1,0*1,0)=1,700 [B] 
odstranění v místech přípojky UV - 103 m délky přípojek 103*0,05*1,0=5,150 [C] 
odstranění v místech nové kanalizace - délka kanalizace 685 m 685*0,05*1,50=51,375 [D] 
odstranění chodníků v místech podél nových obrubníků 1085*0.05*0,5=27,125 [E] 
odstranění v místech nových šachet dešťové kanalizace - 16 ks nových šachet 16*0,05*(1,5*1,5)=1,800 [F] 
odstranění v místech plné konstrukce vozovky 390*0,05=19,500 [G] 
odstranění v místech nových obrubníků (vpravo ve směru staničení) (4,0+2,0+4,0+4,0+4,0)*0,5*0,05=0,450 [I] 
Celkem: A+B+C+D+E+F+G+I=107,850 [H]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</si>
  <si>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</si>
  <si>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penetračního makadamu dle jádrových vrtů vrstva 80 mm 
Uvažováno šířky 250 mm kolem mříží o rozměrech 500 mm x 500 mm 
Uvažován výkop rozměrů 1.00 m x 1.00 m v místech nových uličních vpustí 
Uvažována rýha v místech nových přípojek o šířce 1.00 m 
Další odstranění ploch v místech vedení nové kanalizace šířky 1.50 m 
Další odstranění ploch v místech nově umístěné obruby - místa sjezdů 
Výkres B.1.2 - Podrobná situace; A.0 - Podrobná situace</t>
  </si>
  <si>
    <t>Tloušťka vrstev vychází z jádrových vrtů: 
odstranění v místech stávajících vpustí - 20 ks stáv. vpustí 20*0,08*((1,0*1,0)-(0,5*0,5))=1,200 [A] 
odstranění v místech pro nové vpusti - 34 ks nových vpustí 34*0,08*(1,0*1,0)=2,720 [B] 
odstranění v místech přípojky UV - 103 m délky přípojek 103*0,08*1,0=8,240 [C] 
odstranění v místech nové kanalizace - délka kanalizace 685 m 685*0,08*1,50=82,200 [D] 
odstranění v místech za obrubou 23.27*0.30=6,981 [E] 
odstranění v místech nových šachet dešťové kanalizace - 16 ks nových šachet 16*0,08*(1,5*1,5)=2,880 [F] 
odstranění v místech plné konstrukce vozovky 390*0,08=31,200 [G] 
Celkem: A+B+C+D+E+F+G=135,421 [H]</t>
  </si>
  <si>
    <t>11317</t>
  </si>
  <si>
    <t>ODSTRAN KRYTU ZPEVNĚNÝCH PLOCH Z DLAŽEB KOSTEK</t>
  </si>
  <si>
    <t>Odstranění vozovky z drobných žulových kostek včetně lože (předpoklad dle jádrových vrtů) - provedení dle skutečnosti, čerpáno se souhlasem TDI 
Odstranění krytu z mozaikových žulových kostek včetně lože - v místech rozšíření nároží křižovatek 
Odvoz žulových kostek tl. 100 mm na cestmistrovství Ústí nad Orlicí 
Výkres B.1.2 - Podrobná situace; A.0 - Podrobná situace</t>
  </si>
  <si>
    <t>Odstranění plochy z drobných žulových kostek = 390*0.15=58,500 [A] 
Odstranění plochy z mozaikových žulových kostek = 2.50*0.11=0,275 [B] 
Celkem: A+B=58,775 [C]</t>
  </si>
  <si>
    <t>11332</t>
  </si>
  <si>
    <t>ODSTRANĚNÍ PODKLADŮ ZPEVNĚNÝCH PLOCH Z KAMENIVA NESTMELENÉHO</t>
  </si>
  <si>
    <t>Odstranění stávajících nestmelených vrstev (ŠD a ŠP) dle jádrových vrtů 
Uvažováno celoplošné odstranění v tl. 350 mm na úroveň pláně předpoklad  místě nálezu žulových kostek - provedení dle skutečnosti čerpáno se souhlasem TDI 
Uvažováno šířky 250 mm kolem mříží o rozměrech 500 mm x 500 mm 
Uvažován výkop rozměrů 1.00 m x 1.00 m v místech nových uličních vpustí 
Uvažována rýha v místech nových přípojek o šířce 1.00 m 
Další odstranění v místech rozšíření nároží křižovatek a chodníků podél odstraňovaných obrub 
Odstranění lože pod dlažbou, která se bude předlažďovat - tl. 30 mm 
Další odstranění ploch v místech vedení nové kanalizace šířky 1.50 m 
Výkres B.1.2 - Podrobná situace; A.0 - Podrobná situace</t>
  </si>
  <si>
    <t>Tloušťka vrstev vychází z jádrových vrtů: 
odstranění v místech stávajících vpustí - 20 ks stáv. vpustí 20*0,35*((1,0*1,0)-(0,5*0,5))=5,250 [A] 
odstranění v místech pro nové vpusti - 34 ks nových vpustí 34*0,35*(1,0*1,0)=11,900 [B] 
odstranění v místech přípojky UV - 103 m délky přípojek 103*0,35*1,0=36,050 [C] 
odstranění v místech nové kanalizace - délka kanalizace 685 m 685*0,35*1,50=359,625 [D] 
odstranění v místech za obrubou (126,570+109,656+69,534+74,307+348,260+81,743+272,4)*0,5*0.2=108,247 [E] 
odstranění v místech nových šachet dešťové kanalizace - 16 ks nových šachet 16*0,35*(1,5*1,5)=12,600 [F] 
odstranění v místech plné konstrukce vozovky = 390*0.35=136,500 [G] 
odstranění v místech úprav nároží křižovatek 45*0,35=15,750 [H] 
odstranění lože pod předlážděnou dlažbou (3.25+6.66+62.45)*0.2=14,472 [I] 
Celkem: A+B+C+D+E+F+G+H+I=700,394 [K]</t>
  </si>
  <si>
    <t>11344</t>
  </si>
  <si>
    <t>ODSTRANĚNÍ KRYTU ZPEVNĚNÝCH PLOCH S CEMENT POJIVEM VČET PODKLADU</t>
  </si>
  <si>
    <t>Odstranění směsi stmelené hydraulickým pojivem dle jdárových vrtů 
Uvažováno celoplošné odstranění v tl. 120 mm v místě nálezu žulových kostek - provedení dle skutečnosti, čerpáno se souhlasem TDI 
Uvažováno šířky 250 mm kolem mříží o rozměrech 500 mm x 500 mm 
Uvažován výkop rozměrů 1.00 m x 1.00 m v místech nových uličních vpustí 
Uvažována rýha v místech nových přípojek o šířce 1.00 m 
V místech uložení nové obruby bude provedeno další odstranění v tl. dle jádrových vrtů 
Další odstranění ploch v místech vedení nové kanalizace šířky 1.50 m 
Výkres B.1.2 - Podrobná situace; A.0 - Podrobná situace</t>
  </si>
  <si>
    <t>Tloušťka vrstev vychází z jádrových vrtů: 
odstranění v místech stávajících vpustí - 20 ks stáv. vpustí 20*0,12*((1,0*1,0)-(0,5*0,5))=1,800 [A] 
odstranění v místech pro nové vpusti - 34 ks nových vpustí 34*0,12*(1,0*1,0)=4,080 [B] 
odstranění v místech přípojky UV - 103 m délky přípojek 103*0,12*1,0=12,360 [C] 
odstranění v místech nové kanalizace - délka kanalizace 685 m 685*0,12*1,50=123,300 [D] 
odstranění v místech nových šachet dešťové kanalizace - 16 ks nových šachet 16*0,12*(1,5*1,5)=4,320 [E] 
odstranění v místech úprav nároží křižovatek 45*0,12=5,400 [F] 
odstranění v místech plné konstrukce vozovky 390*0,12=46,800 [G] 
Celkem: A+B+C+D+E+F+G=198,060 [H] 
KSC uvažováno ve výskytu 40 % 
h*0,4=79,224 [I] 
odstranění lože pod předlážděnou dlažbou (3.25+6.66+62.45)*0.10=7,236 [J] 
odstranění v místech za obrubou (126,570+109,656+69,534+74,307+348,260+81,743+272,4)*0,5*0.1=54,124 [K] 
i+j+k=140,584 [L]</t>
  </si>
  <si>
    <t>11</t>
  </si>
  <si>
    <t>11352</t>
  </si>
  <si>
    <t>ODSTRANĚNÍ CHODNÍKOVÝCH A SILNIČNÍCH OBRUBNÍKŮ BETONOVÝCH</t>
  </si>
  <si>
    <t>M</t>
  </si>
  <si>
    <t>Odstranění stávajících betonových obrubníků v místě stavby  
Na trvalou skládku  
Výkres B.1.2 - Podrobná situace</t>
  </si>
  <si>
    <t>Výpis délek obrub mezi ulicemi: 
U Stadionu - Pod Jelenicí = 119=119,000 [A] 
Pod Jelenicí - Prokopova = 6=6,000 [B] 
Pod Březinou - konec obce = 4.50+3.50+3.50+7.50=19,000 [C] 
Celkem: A+B+C=144,000 [D]</t>
  </si>
  <si>
    <t>12</t>
  </si>
  <si>
    <t>11353</t>
  </si>
  <si>
    <t>ODSTRANĚNÍ CHODNÍKOVÝCH KAMENNÝCH OBRUBNÍKŮ</t>
  </si>
  <si>
    <t>Odstranění stávajících kamenných "OP"obrubníků a poškozených "K" obrubníků v místě stavby  
Na trvalou skládku  
Výkres B.1.2 - Podrobná situace</t>
  </si>
  <si>
    <t>Výpis délek obrub mezi ulicemi: 
U Stadionu - Pod Jelenicí = 6=6,000 [A] 
Pod Jelenicí - Prokopova = 104=104,000 [B] 
Prokopova - Žižkova = 69=69,000 [C] 
Žižkova - Krále Jiřího = 75=75,000 [D] 
Krále Jiřího - Pod Březinou = 65+79.50+30=174,500 [E] 
Pod Březinou - konec obce = 24+144.50+12+26.50+23+8.50=238,500 [F] 
Celkem: A+B+C+D+E+F=667,000 [G]</t>
  </si>
  <si>
    <t>13</t>
  </si>
  <si>
    <t>Odstranění a odvezení stávajících kamenných "K" obrubníků 
Včetně očištění a třídění 
Výkres B.1.2 - Podrobná situace</t>
  </si>
  <si>
    <t>Výpis délek obrub mezi ulicemi: 
U Stadionu - Pod Jelenicí = 5.50=5,500 [A] 
Krále Jiřího - Pod Březinou = 19.50+139.50+84=243,000 [B] 
Celkem: A+B=248,500 [C]</t>
  </si>
  <si>
    <t>14</t>
  </si>
  <si>
    <t>11372</t>
  </si>
  <si>
    <t>FRÉZOVÁNÍ ZPEVNĚNÝCH PLOCH ASFALTOVÝCH</t>
  </si>
  <si>
    <t>Odvoz frézingu na cestmistrovství Ústí nad Orlicí - 287 m3 použito na stavbě 
Plošné frézování stávajícího krytu vozovky v tl. 100 mm 
V místech nálezu žulových kostek bude frézování na maximální možnou tloušťku - provedení dle skutečnosti, čerpáno se souhlasem TDI 
V místech napojení na stávající stav bude na šířku jednoho metru provedeno frézování v tl. 40 mm 
V místech sanace bude provedeno další frézování horní podkladní vrstvy v tl. 50 mm 
Sanace horní podkladní vrstvy dle pochůzky - provedení dle skutečnocti (předpoklad 10% nové plochy) 
V místech uložení nové obruby bude provedeno další frézování v tl. dle jádrových vrtů 
Další frézování v místech vedení nové kanalizace šířky 1.50 m 
Výkres B.1.2 - Podrobná situace; A.0 - Podrobná situace</t>
  </si>
  <si>
    <t>Celoplošné frézování = 8030*0.10=803,000 [A] 
Frézování tl. 40 mm v místech schodového napojení na stávající stav = 450*0.04=18,000 [B] 
Frézování tl. 50 mm v místech schodového napojení na stávající stav 450*0.05=22,500 [C] 
Frézování tl. 50 mm v místech sanací podkladní vrstvy (10 %) 8030*0,1*0,05=40,150 [D] 
Frézování tl. 50 mm v místech plné konstrukce vozovky 390*0,05=19,500 [E] 
Celkem: A+B+C+D+E=903,150 [F]</t>
  </si>
  <si>
    <t>15</t>
  </si>
  <si>
    <t>113764</t>
  </si>
  <si>
    <t>FRÉZOVÁNÍ DRÁŽKY PRŮŘEZU DO 400MM2 V ASFALTOVÉ VOZOVCE</t>
  </si>
  <si>
    <t>Proříznutí spár při napojení na stávající stav nebo při pracovních spárách  
Výkres B.1.2 - Podrobná situace</t>
  </si>
  <si>
    <t>Napojení na stávající stav = 300=300,000 [A] 
Pracovní spáry = 20=20,000 [B] 
Podélná spára = 1171=1 171,000 [C] - čerpáno pouze při provádění po polovinách 
Celkem: A+B+C=1 491,000 [D]</t>
  </si>
  <si>
    <t>Položka zahrnuje veškerou manipulaci s vybouranou sutí a s vybouranými hmotami vč. uložení na skládku.</t>
  </si>
  <si>
    <t>16</t>
  </si>
  <si>
    <t>12373</t>
  </si>
  <si>
    <t>ODKOP PRO SPOD STAVBU SILNIC A ŽELEZNIC TŘ. I</t>
  </si>
  <si>
    <t>Uvažováno celoplošné odstranění v tl. 150 mm v místech sanace a nálezu žulových kostek - na uroveň parapláně - provedení dle skutečnosti, čerpáno se souhlasem TDI 
Výkres B.1.2 - Podrobná situace; A.0 - Podrobná situace</t>
  </si>
  <si>
    <t>V místech plné konstrukce vozovky  390*0.15=58,500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</si>
  <si>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</si>
  <si>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</t>
  </si>
  <si>
    <t>12573</t>
  </si>
  <si>
    <t>VYKOPÁVKY ZE ZEMNÍKŮ A SKLÁDEK TŘ. I</t>
  </si>
  <si>
    <t>Natěžení zeminy z meziskládky pro vyrovnání terénu za obrubou</t>
  </si>
  <si>
    <t>pol. 17411 147,5=147,500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</si>
  <si>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</si>
  <si>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18</t>
  </si>
  <si>
    <t>12924</t>
  </si>
  <si>
    <t>ČIŠTĚNÍ KRAJNIC OD NÁNOSU TL. DO 200MM</t>
  </si>
  <si>
    <t>M2</t>
  </si>
  <si>
    <t>Odstranění zvýšené krajnice v místě stavby  
Na trvalou skládku  
Výkres B.1.2 - Podrobná situace</t>
  </si>
  <si>
    <t>Výpis délek: 
Pod Březinou - konec obce 
Levá strana silnice = 101.44*0.75=76,080 [A] 
Pravá strana silnice = 106.83*0.75=80,123 [B] 
Celkem: A+B=156,203 [C]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</si>
  <si>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</si>
  <si>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19</t>
  </si>
  <si>
    <t>12993</t>
  </si>
  <si>
    <t>ČIŠTĚNÍ POTRUBÍ DN DO 200MM</t>
  </si>
  <si>
    <t>Čištění stávajících přípojek uličních vpustí tlakovou vodou  
Uvažováno pročištění 5.00 m na jednu přípojku  
Výkres B.1.2 - Podrobná situace</t>
  </si>
  <si>
    <t>Celková délka pročištění = 5*28=140,000 [A]</t>
  </si>
  <si>
    <t>20</t>
  </si>
  <si>
    <t>13273</t>
  </si>
  <si>
    <t>HLOUBENÍ RÝH ŠÍŘ DO 2M PAŽ I NEPAŽ TŘ. I</t>
  </si>
  <si>
    <t>Odstranění zeminy (předpoklad jílovitá zeminy) dle jádrových vrtů - na skládkum, 148 m3 použito zpět na stavbě 
Uvažováno šířky 250 mm kolem mříží o rozměrech 500 mm x 500 mm do hloubky 1.50 m 
Uvažován výkop rozměrů 1.00 m x 1.00 m v místech nových uličních vpustí 
Uvažována rýha v místech nových přípojek o šířce 1.00 m 
Uvažováno odstranění zeminy podél obrub šířky 0.50 m a tl. 350 mm - pouze v případě dotčení při odstraňování obrub 
Uvažováno odstranění zeminy v místě zatrubnění příkopu pro umístění nástupiště autobusové zastávky 
Výkres B.1.2 - Podrobná situace; A.0 - Podrobná situace</t>
  </si>
  <si>
    <t>Tloušťka vrstev vychází z jádrových vrtů: 
kanalizace: 
výkop rýh pro přípojky od UV 1,0*1,0*103=103,000 [A] 
prohloubení pro vpusti 1,0*1,0*1,0*34=34,000 [B] 
rozšíření pro vpusti 1,5*1,5*1,0*34=76,500 [C] 
prohloubení pro šachty 2,4*2,4*1,0*1=5,760 [D] 
rozšíření pro šachty 2,4*2,4*1,0*1=5,760 [E] 
rýha v zatrubněném příkopu 25*1,0*0,5=12,500 [F] 
Celkem: A+B+C+D+E+F=237,520 [G] 
zeleň za obrubou: 
Odstranění ploch zeleně pro rozšíření nároží 109.6*0.35=38,360 [H] 
Odstranění ploch zeleně podél obrub = 540*0,3=162,000 [I] 
g+h+i=437,880 [J]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</si>
  <si>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</si>
  <si>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21</t>
  </si>
  <si>
    <t>17120</t>
  </si>
  <si>
    <t>ULOŽENÍ SYPANINY DO NÁSYPŮ A NA SKLÁDKY BEZ ZHUTNĚNÍ</t>
  </si>
  <si>
    <t>Uložení zeminy na mezideponii  
Zemina bude znovupoužita na zasypání výkopů a pro vyrovnání terénu za nově umístěnou obrubou  
Zemina bude uložena z položky 13173  
Zemina bude použita do položky 17411 do tloušťky 0.25 m</t>
  </si>
  <si>
    <t>Uložení sypaniny z položky 13273 a 12373 = 58,5+438=496,500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</si>
  <si>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</si>
  <si>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22</t>
  </si>
  <si>
    <t>17411</t>
  </si>
  <si>
    <t>ZÁSYP JAM A RÝH ZEMINOU SE ZHUTNĚNÍM</t>
  </si>
  <si>
    <t>Vyrovnání terénu za obrubou - plynulé napojení na stávající stav 
Zemina z mezideponie - položka 17120 
Zemina pro zasypání rýh po uložení přípojek od UV šířky 1.00 m 
Výkres B.1.2 - Podrobná situace, B.1.4 - Vzorové příčné řezy</t>
  </si>
  <si>
    <t>Vyrovnání terénu za obrubou = 1078*0,5*0.25=134,750 [A] 
Zásyp rýh po uložení přípojek mimo vozovku = 5.50*1.50*1.00=8,250 [B] 
Zásyp rýhy v místě zatrubněného příkopu (12,5-5,48-2,5)=4,520 [C] 
Celkem: A+B+C=147,520 [D]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</si>
  <si>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</si>
  <si>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23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</si>
  <si>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</si>
  <si>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</si>
  <si>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</si>
  <si>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Výkopy rýh pro kanalizaci: 
Celkem: 237,52=237,520 [A] 
Odpočet 
podsypy potrubí -10,3=-10,300 [B] 
obsypy vč. trub -28,56=-28,560 [C] 
obetonování -35,7=-35,700 [D] 
desky pro vpusti a šachty -(11,01+0,44)=-11,450 [E] 
vpusti -3,14*0,55*0,55/4*(34)=-8,074 [F] 
šachty -3,14*1,2*1,2/4*(1)=-1,130 [G] 
Celkem: A+B+C+D+E+F+G=142,306 [H]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</si>
  <si>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</si>
  <si>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24</t>
  </si>
  <si>
    <t>17491</t>
  </si>
  <si>
    <t>ZÁSYP JAM A RÝH Z JINÝCH MATERIÁLŮ</t>
  </si>
  <si>
    <t>Vyrovnání terénu za obrubou - plynulé napojení na stávající stav 
Asfaltový recyklát - tloušťky 0.35 mm - zhutněno (bez nákupu, využít materiál z frézování) 
Výkres B.1.2 - Podrobná situace</t>
  </si>
  <si>
    <t>Napojení za obrubou na stávající chod. plochy (272,986+59,431+22,312+348,158+74,298+69,533+109,655+127,260)*0,5*0.35=189,636 [A] 
V místech úpravy nároží křižovatek 62*0,35=21,700 [B] 
V místě sjezdů podél obruby vpravo 40*0,25=10,000 [C] 
Zasypání příkopu v km 1,260 - 1,285 v místě provizorního nástupiště zastávky 25*1,75*1,0=43,750 [D] 
Zpevněná plocha v km 1,200 40*1,5*0,35=21,000 [E] 
Celkem: A+B+C+D+E=286,086 [F]</t>
  </si>
  <si>
    <t>25</t>
  </si>
  <si>
    <t>17581</t>
  </si>
  <si>
    <t>OBSYP POTRUBÍ A OBJEKTŮ Z NAKUPOVANÝCH MATERIÁLŮ</t>
  </si>
  <si>
    <t>frakce 0-16 mm, vč. ztratného a zhutnění. Hutněný obsyp potrubí (300 mm nad vrch potrubí)</t>
  </si>
  <si>
    <t>DN 150 - přípojky k UV 103*1,0*0,3=30,900 [A] 
odečet trub 
-3,1416*0,17*0,17/4*103=-2,338 [B] 
a+b=28,562 [C] 
DN 300 - zatrubněný příkop 25*1,0*0,3=7,500 [D] 
odečet trub 
-3,1416*0,32*0,32/4*25=-2,011 [E] 
d+e=5,489 [F] 
c+f=34,051 [G]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</si>
  <si>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</si>
  <si>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26</t>
  </si>
  <si>
    <t>18110</t>
  </si>
  <si>
    <t>ÚPRAVA PLÁNĚ SE ZHUTNĚNÍM V HORNINĚ TŘ. I</t>
  </si>
  <si>
    <t>úprava zemní pláně zhutněním</t>
  </si>
  <si>
    <t>plocha pláně pod komunikací v místech plné konstrukce 390=390,000 [A] 
v místech nových vpustí 1,8*1,8*32=103,680 [B] 
v místech nových šachet 2,0*2,0*1=4,000 [C] 
a+b+c=497,680 [D]</t>
  </si>
  <si>
    <t>položka zahrnuje úpravu pláně včetně vyrovnání výškových rozdílů. Míru zhutnění určuje projekt.</t>
  </si>
  <si>
    <t>27</t>
  </si>
  <si>
    <t>18231</t>
  </si>
  <si>
    <t>ROZPROSTŘENÍ ORNICE V ROVINĚ V TL DO 0,10M</t>
  </si>
  <si>
    <t>Rozprostření ornice v tl. 100 mm na nový terén  
Výkres B.1.2 - Podrobná situace, B.1.4 - Vzorové příčné řezy</t>
  </si>
  <si>
    <t>Vyrovnání terénu za obrubou zeminou vhodnou pro osetí 1078*0,5=539,000 [A]</t>
  </si>
  <si>
    <t>položka zahrnuje: 
nutné přemístění ornice z dočasných skládek vzdálených do 50m 
rozprostření ornice v předepsané tloušťce v rovině a ve svahu do 1:5</t>
  </si>
  <si>
    <t>28</t>
  </si>
  <si>
    <t>18241</t>
  </si>
  <si>
    <t>ZALOŽENÍ TRÁVNÍKU RUČNÍM VÝSEVEM</t>
  </si>
  <si>
    <t>Založení trávníku ručním výsevem semenem z nízkorostoucích travin  
Zatravnění pozemku 619/1 do původního stavu po dokenčení prací na připojení dešťové kanalizace  
Výkres B.1.2 - Podrobná situace</t>
  </si>
  <si>
    <t>Plochy výsevu = 540=540,000 [A] 
Zatravnění pozemku 619/1 = 50=50,000 [B] 
Celkem: A+B=590,000 [C]</t>
  </si>
  <si>
    <t>Zahrnuje dodání předepsané travní směsi, její výsev na ornici, zalévání, první pokosení, to vše bez ohledu na sklon terénu</t>
  </si>
  <si>
    <t>29</t>
  </si>
  <si>
    <t>18247</t>
  </si>
  <si>
    <t>OŠETŘOVÁNÍ TRÁVNÍKU</t>
  </si>
  <si>
    <t>v prostoru nově ohumusovávaných ploch</t>
  </si>
  <si>
    <t>Zahrnuje pokosení se shrabáním, naložení shrabků na dopravní prostředek, s odvozem a se složením, to vše bez ohledu na sklon terénu 
zahrnuje nutné zalití a hnojení</t>
  </si>
  <si>
    <t>Základy</t>
  </si>
  <si>
    <t>30</t>
  </si>
  <si>
    <t>21361</t>
  </si>
  <si>
    <t>DRENÁŽNÍ VRSTVY Z GEOTEXTILIE</t>
  </si>
  <si>
    <t>Separační tkaná polypropylenová geotextilie  
Výkres B.1.1 - Technická zpráva</t>
  </si>
  <si>
    <t>Plocha geotextilie v místech plné konstrukce vozovky = 390*1,1=429,000 [A] 
plocha včetně přesahů a vytažení okrajů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</si>
  <si>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</si>
  <si>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31</t>
  </si>
  <si>
    <t>21452</t>
  </si>
  <si>
    <t>SANAČNÍ VRSTVY Z KAMENIVA DRCENÉHO</t>
  </si>
  <si>
    <t>Spodní podkladní vrstva: ŠDA 0/63 GE; 200 mm; ČSN 73 6126-1 
Sanace v místech plné konstrukce vozovky - čerpáno se souhlasem TDI 
Výkres B.1.2 - Pordobná situace; B.1.4 - Vzorové příčné řezy</t>
  </si>
  <si>
    <t>Plocha sanace = 390*0,2=78,000 [A] 
a*1,1=85,800 [B] včetně přesahu vrstvy</t>
  </si>
  <si>
    <t>položka zahrnuje dodávku předepsaného kameniva, mimostaveništní a vnitrostaveništní dopravu a jeho uložení 
není-li v zadávací dokumentaci uvedeno jinak, jedná se o nakupovaný materiál</t>
  </si>
  <si>
    <t>Vodorovné konstrukce</t>
  </si>
  <si>
    <t>32</t>
  </si>
  <si>
    <t>45131</t>
  </si>
  <si>
    <t>PODKL A VÝPLŇ VRSTVY Z PROST BET</t>
  </si>
  <si>
    <t>Obetonování nových uličních vpustí mimo úsek s plnou konstrukcí vozovky 
Uvažováno šířky 250 mm kolem vpustí o rozměrech 500 mm x 500 mm do hloubky 1.40 m 
Uvažován výkop rozměrů 1.00 m x 1.00 m v místech nových uličních vpustí 
Vyrovnání v místech sjezdů - šikmé nájezdy 
Výkres B.1.2 - Podrobná situace</t>
  </si>
  <si>
    <t>Vyplňovaný objem u UV = 34*((1.00*1.00)-(0.50*0.50))*1.40=35,700 [A] 
Nájezdy = 10*0.12*0.5*0.5=0,300 [B] 
desky pod UV 1,8*1,8*0,1*34=11,016 [C] 
desky pod šachty 2,1*2,1*0,1*1=0,441 [D] 
Celkem: A+B+C+D=47,457 [E]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</si>
  <si>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</si>
  <si>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33</t>
  </si>
  <si>
    <t>451314</t>
  </si>
  <si>
    <t>PODKLADNÍ A VÝPLŇOVÉ VRSTVY Z PROSTÉHO BETONU C25/30</t>
  </si>
  <si>
    <t>lože pro dlažbu beton C20/25n XF3  min. tl 100mm   
šikmé čelo v místě zatrubnění příkopu</t>
  </si>
  <si>
    <t>odměřeno z digitálního modelu z AutoCadu  
opevnění v místě nátoku  
1,5*1,5-3,14*0,3*0,3/4=2,179 [A] 
a*0,1=0,218 [B]</t>
  </si>
  <si>
    <t>34</t>
  </si>
  <si>
    <t>45157</t>
  </si>
  <si>
    <t>PODKLADNÍ A VÝPLŇOVÉ VRSTVY Z KAMENIVA TĚŽENÉHO</t>
  </si>
  <si>
    <t>Podsyp tl. 100 mm z těženého štěrkopísku 0-8 mm pod nové přípojky šířky 1.00 m</t>
  </si>
  <si>
    <t>DN 150 103*1,0*0,1=10,300 [A] 
DN 300 25*1,0*0,1=2,500 [B] 
a+b=12,800 [C]</t>
  </si>
  <si>
    <t>35</t>
  </si>
  <si>
    <t>45745</t>
  </si>
  <si>
    <t>VYROVNÁVACÍ A SPÁD VRSTVY Z MALTY CEMENT</t>
  </si>
  <si>
    <t>Cementová malta pro usazení betonového prstence a zalití okolní plochy (u samonivelačních poklopů)  
Uvažováno výšky max 60 mm a šířky 150 mm kolem poklopu průměru 600 mm  
Výkres B.1.2 - Podrobná situace</t>
  </si>
  <si>
    <t>Samonivelační poklopy = (31)*(((3.14*0.45*0.45)-(3.14*0.30*0.30))*0.06)=0,657 [A]</t>
  </si>
  <si>
    <t>položka zahrnuje: 
- dodání cementové malty předepsané kvality a její rozprostření v předepsané tloušťce a v předepsaném tvaru</t>
  </si>
  <si>
    <t>36</t>
  </si>
  <si>
    <t>465512</t>
  </si>
  <si>
    <t>DLAŽBY Z LOMOVÉHO KAMENE NA MC</t>
  </si>
  <si>
    <t>Dlažba z lomového kamene do bet.lože tl.100 mm C30/37-XF3,XC4 s vyspárováním tl 200 mm  
šikmé čelo u nátoku v místě zatrubnění příkopu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</si>
  <si>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</si>
  <si>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37</t>
  </si>
  <si>
    <t>467314</t>
  </si>
  <si>
    <t>STUPNĚ A PRAHY VODNÍCH KORYT Z PROSTÉHO BETONU C25/30</t>
  </si>
  <si>
    <t>stabilizační prah - beton C25/30 XF3   
v místě nátoku u zatrubnění příkopu</t>
  </si>
  <si>
    <t>odměřeno z digitálního modelu z AutoCadu  
v místě nátoku 
0,3*0,6*1,0=0,180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</si>
  <si>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</si>
  <si>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</si>
  <si>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38</t>
  </si>
  <si>
    <t>56333</t>
  </si>
  <si>
    <t>VOZOVKOVÉ VRSTVY ZE ŠTĚRKODRTI TL. DO 150MM</t>
  </si>
  <si>
    <t>Spodní podkladní vrstva: ŠDA 0/32 GE; 150 mm; ČSN 73 6126-1 
Ochranná vrstva: ŠDA 0/32 GE; 150 mm; ČSN 73 6126-1 
V místech plné konstrukce vozovky - provedení dle skutečnosti, se souhlasem TDI 
V místech rozšíření nároží křižovatek 
Výkres B.1.2 - Pordobná situace; B.1.4 - Vzorové příčné řezy</t>
  </si>
  <si>
    <t>Výpis ploch: 
Spodní podkladní vrstva (včetně přesahu vrstvy) = 390*1.08=421,200 [A] 
Ochranná vrstva (včetně přesahu vrstvy) = 390*1.10=429,000 [B] 
Spodní podkladní vrstva v místech rozšíření nároží a pod obruby = 154.60=154,600 [C] 
Ochranná vrstva v místech rozšíření nároží a pod obruby = 154.60=154,600 [D] 
Spodní podkladní vrstva v místech vedení kanalizace = 685*1.50=1 027,500 [E] 
Ochranná vrstva v místech vedení kanalizace = 685*1.50=1 027,500 [F] 
Celkem: A+B+C+D+E+F=3 214,400 [G]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</si>
  <si>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</si>
  <si>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39</t>
  </si>
  <si>
    <t>56335</t>
  </si>
  <si>
    <t>VOZOVKOVÉ VRSTVY ZE ŠTĚRKODRTI TL. DO 250MM</t>
  </si>
  <si>
    <t>ŠDA 0/32 GE; 250 mm; ČSN 73 6126-1  
V místech nového chodníku - pouze v případě dotčení při odstraňování obrub  
Výkres B.1.2 - Pordobná situace; B.1.4 - Vzorové příčné řezy</t>
  </si>
  <si>
    <t>Výpis ploch: 
Plocha nového chodníku ze zámkové dlažby v místě nástupiště = 15=15,000 [A] 
Plocha předlážděného chodníku z mozaikových kostek = 3.25=3,250 [B] 
Plocha předlážděného chodníku z betonových dlaždic = 6.66=6,660 [C] 
Plocha předlážděného chodníku ze zámkové dlažby = 62.45=62,450 [D] 
Celkem: A+B+C+D=87,360 [E]</t>
  </si>
  <si>
    <t>40</t>
  </si>
  <si>
    <t>56963</t>
  </si>
  <si>
    <t>ZPEVNĚNÍ KRAJNIC Z RECYKLOVANÉHO MATERIÁLU TL DO 150MM</t>
  </si>
  <si>
    <t>R-materiál (frézing) RA 0/32 na nezpevněné krajnice šířky 0,75m.   
Položka nezahrnuje nákup nového materiálu. Bude použit materiál, který vznikl při frézování. 
Nezpevněná krajnice šířky 0.75 m a tloušťky 0.15 m 
Výkres B.1.2 - Podrobná situace; B.1.4 - Vzorové příčné řezy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</si>
  <si>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</si>
  <si>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41</t>
  </si>
  <si>
    <t>572113</t>
  </si>
  <si>
    <t>INFILTRAČNÍ POSTŘIK Z EMULZE DO 0,5KG/M2</t>
  </si>
  <si>
    <t>Dávkování se zbytkovým množství asfaltu 0.50 kg/m2  
Výkres B.1.2 - Pordobná situace; B.1.4 - Vzorové příčné řezy</t>
  </si>
  <si>
    <t>Plocha podkladní vrstvy = 2816=2 816,000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</si>
  <si>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</si>
  <si>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42</t>
  </si>
  <si>
    <t>572213.A</t>
  </si>
  <si>
    <t>SPOJOVACÍ POSTŘIK Z EMULZE DO 0,5KG/M2</t>
  </si>
  <si>
    <t>Dávkování se zbytkovým množství asfaltu 0.25 kg/m2 pro obrusnou vrstvu  
Výkres B.1.2 - Pordobná situace; B.1.4 - Vzorové příčné řezy</t>
  </si>
  <si>
    <t>Plocha obrusné vrstvy = 7770=7 770,000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</si>
  <si>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</si>
  <si>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43</t>
  </si>
  <si>
    <t>572213.B</t>
  </si>
  <si>
    <t>Dávkování se zbytkovým množství asfaltu 0.30 kg/m2 pro ložnou vrstvu  
Výkres B.1.2 - Pordobná situace; B.1.4 - Vzorové příčné řezy</t>
  </si>
  <si>
    <t>Plocha ložné vrstvy = 7801=7 801,000 [A]</t>
  </si>
  <si>
    <t>44</t>
  </si>
  <si>
    <t>574A31</t>
  </si>
  <si>
    <t>ASFALTOVÝ BETON PRO OBRUSNÉ VRSTVY ACO 8 TL. 40MM</t>
  </si>
  <si>
    <t>ACO 8 CH; 40 mm; ČSN EN 13108-1 
Pouze v operativních případech pro napojení na stávající asf. chodníky dotčených při výměně obrub - čerpání dle skutečnosti 
Výkres B.1.2 - Pordobná situace; B.1.4 - Vzorové příčné řezy</t>
  </si>
  <si>
    <t>Plocha chodníku = 414*0,5=207,000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</si>
  <si>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</si>
  <si>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45</t>
  </si>
  <si>
    <t>574A33</t>
  </si>
  <si>
    <t>R</t>
  </si>
  <si>
    <t>ASFALTOVÝ BETON PRO OBRUSNÉ VRSTVY ACO 11 TL. 40MM</t>
  </si>
  <si>
    <t>Obrusná vrstva: ACO 11+ 50/70; CRmB; 40 mm; ČSN EN 13108-1 
V celém řešeném úseku + napojení na stávající stav 
Výkres B.1.2 - Pordobná situace; B.1.4 - Vzorové příčné řezy</t>
  </si>
  <si>
    <t>Plocha obrusné vrstvy = 7320=7 320,000 [A] 
Plocha pro schodovité napojení (napojení na stávající stav) = 450=450,000 [B] 
Celkem: A+B=7 770,000 [C]</t>
  </si>
  <si>
    <t>46</t>
  </si>
  <si>
    <t>574C56</t>
  </si>
  <si>
    <t>ASFALTOVÝ BETON PRO LOŽNÍ VRSTVY ACL 16+, 16S TL. 60MM</t>
  </si>
  <si>
    <t>Ložná vrstva: ACL 16+ 50/70; CRmB, 60 mm; ČSN EN 13108-1 
V celém řešeném úseku 
Výkres B.1.2 - Pordobná situace; B.1.4 - Vzorové příčné řezy</t>
  </si>
  <si>
    <t>Plocha ložné vrstvy upnuté do obrub = 6450=6 450,000 [A] 
Plocha ložné vrstvy upnuté do krajnice = 875*1.03=901,250 [B] 
Plocha pro schodovité napojení (napojení na stávající stav) = 450=450,000 [C] 
Celkem: A+B+C=7 801,250 [D]</t>
  </si>
  <si>
    <t>47</t>
  </si>
  <si>
    <t>574E46</t>
  </si>
  <si>
    <t>ASFALTOVÝ BETON PRO PODKLADNÍ VRSTVY ACP 16+, 16S TL. 50MM</t>
  </si>
  <si>
    <t>Horní podkladní vrstva: ACP 16+; 50 mm; ČSN EN 13108-1 
V místech plné konstrukce vozovky - provedení dle skutečnosti 
V místech sanace horní podkladní vrstvy - předpoklad 10 % celkové plochy ložné vrstvy 
V místech rozšíření nároží křižovatek 
V místech podél nově osazených obrub - v šířce 0.25 m 
Výkres B.1.2 - Pordobná situace; B.1.4 - Vzorové příčné řezy</t>
  </si>
  <si>
    <t>Výpis ploch: 
Horní podkladní vrstva v místech plné konstrukce vozovky = 390=390,000 [A] 
Horní podkladní vrstva v místěch rozšíření nároží = 55.60=55,600 [B] 
Horní podkladní vrstva v místech sanace = 8030*0.10=803,000 [C] 
Horní podkladní vrstva podél nově osazených obrub = 2160*0.25=540,000 [D] 
Horní podkladní vrstva v místě nové kanalizace = 685*1.50=1 027,500 [E] 
Celkem: A+B+C+D+E=2 816,100 [F]</t>
  </si>
  <si>
    <t>48</t>
  </si>
  <si>
    <t>582611</t>
  </si>
  <si>
    <t>KRYTY Z BETON DLAŽDIC SE ZÁMKEM ŠEDÝCH TL 60MM DO LOŽE Z KAM</t>
  </si>
  <si>
    <t>Napojení na stávající chodník 
Položka zahrnuje dodání nového lože pod dlažbu - drcené kamenivo fr. 4 - 8 
Výkres B.1.2 - Podrobná situace</t>
  </si>
  <si>
    <t>Plocha chodníku = 15=15,000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</si>
  <si>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</si>
  <si>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49</t>
  </si>
  <si>
    <t>587203</t>
  </si>
  <si>
    <t>PŘEDLÁŽDĚNÍ KRYTU Z MOZAIKOVÝCH KOSTEK</t>
  </si>
  <si>
    <t>Předláždění stávajícího chodníku - pouze v případě dotčení při odstraňování obrub  
Položka zahrunje dodání nového lože pod dlažbu - drcené kamenivo fr. 4/8  
Položka zahrnuje dodání spárovacího materiálu - těžený křemičitý písek fr. 0/2  
Výkres B.1.2 - Podrobná situace</t>
  </si>
  <si>
    <t>Předláždění stávajícího chodníku = 3.25=3,250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</si>
  <si>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</si>
  <si>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50</t>
  </si>
  <si>
    <t>587205</t>
  </si>
  <si>
    <t>PŘEDLÁŽDĚNÍ KRYTU Z BETONOVÝCH DLAŽDIC</t>
  </si>
  <si>
    <t>Předláždění stávajícího chodníku z velkoformátové dlažby - pouze v případě dotčení při odstraňování obrub 
Položka zahrnuje dodání nového lože pod dlažbu - drcené kamenivo fr. 4 - 8 
Výkres B.1.2 - Podrobná situace</t>
  </si>
  <si>
    <t>Plocha stávajícího chodníku = 6.66=6,660 [A]</t>
  </si>
  <si>
    <t>51</t>
  </si>
  <si>
    <t>587206</t>
  </si>
  <si>
    <t>PŘEDLÁŽDĚNÍ KRYTU Z BETONOVÝCH DLAŽDIC SE ZÁMKEM</t>
  </si>
  <si>
    <t>Předláždění stávajícího chodníku - pouze v případě dotčení při odstraňování obrub 
Položka zahrnuje dodání nového lože pod dlažbu - drcené kamenivo fr. 4 - 8 
Výkres B.1.2 - Podrobná situace</t>
  </si>
  <si>
    <t>Předláždění stávajícího chodníku = 62.45=62,450 [A]</t>
  </si>
  <si>
    <t>52</t>
  </si>
  <si>
    <t>58740</t>
  </si>
  <si>
    <t>PŘEDLÁŽDĚNÍ KRYTU Z VEGETAČNÍCH DÍLCŮ (PANELŮ)</t>
  </si>
  <si>
    <t>Předláždění stávajícího chodníku - pouze v případě dotčení při odstraňování obrub 
Položka zahrnuje dodání nového lože pod dlažbu - drcené kamenivo fr. 4/8 
Výkres B.1.2 - Podrobná situace</t>
  </si>
  <si>
    <t>Předláždění stávající dlažby = 2,75=2,750 [A]</t>
  </si>
  <si>
    <t>Přidružená stavební výroba</t>
  </si>
  <si>
    <t>53</t>
  </si>
  <si>
    <t>76792</t>
  </si>
  <si>
    <t>OPLOCENÍ Z DRÁTĚNÉHO PLETIVA POTAŽENÉHO PLASTEM</t>
  </si>
  <si>
    <t>Demontáž a následné znovu-vybudování drátěného plotu z poplastovaného pletiva</t>
  </si>
  <si>
    <t>10*2=20,000 [A]</t>
  </si>
  <si>
    <t>- položka zahrnuje vedle vlastního pletiva i rámy, rošty, lišty, kování, podpěrné, závěsné, upevňovací prvky, spojovací a těsnící materiál, pomocný materiál, kompletní povrchovou úpravu. 
- nejsou zahrnuty sloupky, které se vykazují v samostatných položkách 338**, není zahrnuta podezdívka (272**) 
- součástí položky je  případně i ostnatý drát, uvažovaná plocha se pak vypočítává po horní hranu drátu.</t>
  </si>
  <si>
    <t>Potrubí</t>
  </si>
  <si>
    <t>54</t>
  </si>
  <si>
    <t>87433</t>
  </si>
  <si>
    <t>POTRUBÍ Z TRUB PLASTOVÝCH ODPADNÍCH DN DO 150MM</t>
  </si>
  <si>
    <t>Bude použita truba z PVC DN 150 - SN 8 
Včetně kolen pro napojení z vpustě do přípojky a z přípojky do stávající trouby 
Výkres B.1.2 - Podrobná situace</t>
  </si>
  <si>
    <t>Délka trouby = 103=103,000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</si>
  <si>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</si>
  <si>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55</t>
  </si>
  <si>
    <t>87715</t>
  </si>
  <si>
    <t>CHRÁNIČKY PŮLENÉ Z TRUB PLAST DN DO 50MM</t>
  </si>
  <si>
    <t>Chráničky na stávající vedení technické infrastruktury 
Výkres B.1.2 - Podrobná situace</t>
  </si>
  <si>
    <t>Rezervní chráničky v případech realizace plné konstrukce vozovky = 14=14,000 [C]</t>
  </si>
  <si>
    <t>položky pro zhotovení potrubí platí bez ohledu na sklon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</si>
  <si>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56</t>
  </si>
  <si>
    <t>89413</t>
  </si>
  <si>
    <t>ŠACHTY KANALIZAČNÍ Z BETON DÍLCŮ NA POTRUBÍ DN DO 200MM</t>
  </si>
  <si>
    <t>Výměna stávající uliční vpusti za šachtu - komplet - před provedením nutný průzkum a vytvoření složení dílců šachty  
Výkres B.1.2 - Podrobná situace - km 1.294 58</t>
  </si>
  <si>
    <t>Šachta v km 1,294 = 1=1,000 [A]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</si>
  <si>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</si>
  <si>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57</t>
  </si>
  <si>
    <t>89712</t>
  </si>
  <si>
    <t>VPUSŤ KANALIZAČNÍ ULIČNÍ KOMPLETNÍ Z BETONOVÝCH DÍLCŮ</t>
  </si>
  <si>
    <t>Uliční vpusti kompletní včetně mříže a koše  
Soupis uličních vpustí dle vtokové mříže  
Výkres B.1.2 - Podrobná situace</t>
  </si>
  <si>
    <t>Soupis vpustí: 
Uliční vpusti s mříží 500 x 500 = 6=6,000 [A] 
Uliční vpusti s mříží 500 x 300 = 13=13,000 [B] 
Uliční vpusti obrubníková = 15=15,000 [C] 
Celkem: A+B+C=34,000 [D]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</si>
  <si>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</si>
  <si>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58</t>
  </si>
  <si>
    <t>899112</t>
  </si>
  <si>
    <t>POKLOPY LITINOVÉ SAMOSTATNÉ</t>
  </si>
  <si>
    <t>Nové samonivelační poklopy v místě stavby (výměna za stávající - stávající budou odstraněny)  
Výkres B.1.2 - Podrobná situace</t>
  </si>
  <si>
    <t>Samonivelační poklopy = 31=31,000 [A]</t>
  </si>
  <si>
    <t>Položka zahrnuje dodávku a osazení předepsaného poklopu včetně rámu</t>
  </si>
  <si>
    <t>59</t>
  </si>
  <si>
    <t>89913</t>
  </si>
  <si>
    <t>KRYCÍ HRNCE SAMOSTATNÉ</t>
  </si>
  <si>
    <t>Nové krycí hrnce v místě stavby (výměna za stávající - stávající budou odstraněny)  
Výkres B.1.2 - Podrobná situace</t>
  </si>
  <si>
    <t>Krycí hrnce hydrantů = 9=9,000 [A] 
Krycí hrnce vodovodů (šoupat) = 39=39,000 [B] 
Celkem: A+B=48,000 [C]</t>
  </si>
  <si>
    <t>Položka zahrnuje dodávku a osazení předepsané hrnce mříže včetně rámu</t>
  </si>
  <si>
    <t>60</t>
  </si>
  <si>
    <t>89916</t>
  </si>
  <si>
    <t>BETONOVÉ DOPLŇKY TRUB VEDENÍ</t>
  </si>
  <si>
    <t>Nové vyrovnávací prstence pod samonivelační poklopy  
Výkres B.1.2 - Podrobná situace</t>
  </si>
  <si>
    <t>- Položka zahrnuje veškerý materiál, výrobky a polotovary, včetně mimostaveništní a vnitrostaveništní dopravy (rovněž přesuny), včetně naložení a složení,případně s uložením.</t>
  </si>
  <si>
    <t>61</t>
  </si>
  <si>
    <t>89947</t>
  </si>
  <si>
    <t>VÝŘEZ, VÝSEK, ÚTES NA POTRUBÍ DN DO 600MM</t>
  </si>
  <si>
    <t>Vytvoření otvoru pro připojení nových přípojek do kanalizace  
Včetně vložení přípojky a vyplnění otvoru kolem přípojky vhodnou izolační směsí</t>
  </si>
  <si>
    <t>Celkem nových napojení = 34=34,000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</si>
  <si>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</si>
  <si>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73</t>
  </si>
  <si>
    <t>9183A3</t>
  </si>
  <si>
    <t>PROPUSTY Z TRUB DN 300MM PLASTOVÝCH</t>
  </si>
  <si>
    <t>Bude použita truba z PVC DN 300 - SN 12 
km 1,260 - 1,285 v místě zasypání patního příkopu pro nástupiště zastávky 
Výkres B.1.2 - Podrobná situace</t>
  </si>
  <si>
    <t>délka zatrubnění  
25=25,000 [A]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</si>
  <si>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</si>
  <si>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Ostatní konstrukce a práce</t>
  </si>
  <si>
    <t>62</t>
  </si>
  <si>
    <t>912283</t>
  </si>
  <si>
    <t>SMĚROVÉ SLOUPKY Z PLAST HMOT - DEMONTÁŽ A ODVOZ</t>
  </si>
  <si>
    <t>Odstranění a odvezení stávajícího směrového sloupku  
Výkres B.1.6 - Situace dopravního značení</t>
  </si>
  <si>
    <t>Směrové sloupky = 1=1,000 [A]</t>
  </si>
  <si>
    <t>položka zahrnuje demontáž stávajícího sloupku, jeho odvoz do skladu nebo na skládku</t>
  </si>
  <si>
    <t>63</t>
  </si>
  <si>
    <t>914131</t>
  </si>
  <si>
    <t>DOPRAVNÍ ZNAČKY ZÁKLADNÍ VELIKOSTI OCELOVÉ FÓLIE TŘ 2 - DODÁVKA A MONTÁŽ</t>
  </si>
  <si>
    <t>Nové svislé dopravní značení  
Výkres B.1.6 - Situace dopravního značení; B.1.1 - Technická zpráva</t>
  </si>
  <si>
    <t>Výpis svislého dopravního značení: 
P2 - Hlavní pozemní komunikace = 10=10,000 [A] 
P4 - Dej přednost v jízdě = 6=6,000 [B] 
P6 - Stůj, dej přednost v jízdě = 7=7,000 [C] 
B29 - Zákaz stání = 8=8,000 [D] 
IZ4a - Obec = 1=1,000 [E] 
IZ4b - Konec Obce = 1=1,000 [F] 
IJ4b - Zastávka = 4=4,000 [G] 
IJ4c - Zastávka autobusu = 4=4,000 [H] 
E2b - Tvar křižovatky = 10=10,000 [I] 
Celkem: A+B+C+D+E+F+G+H+I=51,000 [J]</t>
  </si>
  <si>
    <t>položka zahrnuje: 
- dodávku a montáž značek v požadovaném provedení</t>
  </si>
  <si>
    <t>64</t>
  </si>
  <si>
    <t>914133</t>
  </si>
  <si>
    <t>DOPRAVNÍ ZNAČKY ZÁKLADNÍ VELIKOSTI OCELOVÉ FÓLIE TŘ 2 - DEMONTÁŽ</t>
  </si>
  <si>
    <t>Odstranění dopravních značek základní velikosti a dopravního zrcadla  
Výkres B.1.6 - Situace dopravního značení</t>
  </si>
  <si>
    <t>Značky základní velikosti = 32=32,000 [A]</t>
  </si>
  <si>
    <t>Položka zahrnuje odstranění, demontáž a odklizení materiálu s odvozem na předepsané místo</t>
  </si>
  <si>
    <t>65</t>
  </si>
  <si>
    <t>914921</t>
  </si>
  <si>
    <t>SLOUPKY A STOJKY DOPRAVNÍCH ZNAČEK Z OCEL TRUBEK DO PATKY - DODÁVKA A MONTÁŽ</t>
  </si>
  <si>
    <t>Ocelové sloupky značek základní velikosti včetně patek  
Výkres B.1.6 - Situace dopravního značení</t>
  </si>
  <si>
    <t>Ocelové sloupky = 42=42,000 [A]</t>
  </si>
  <si>
    <t>položka zahrnuje: 
- sloupky a upevňovací zařízení včetně jejich osazení (betonová patka, zemní práce)</t>
  </si>
  <si>
    <t>66</t>
  </si>
  <si>
    <t>914923</t>
  </si>
  <si>
    <t>SLOUPKY A STOJKY DZ Z OCEL TRUBEK DO PATKY DEMONTÁŽ</t>
  </si>
  <si>
    <t>Odstranění dopravních ocelových sloupků včetně patek  
Výkres B.1.6 - Situace dopravního značení</t>
  </si>
  <si>
    <t>Ocelové sloupky = 29=29,000 [A]</t>
  </si>
  <si>
    <t>67</t>
  </si>
  <si>
    <t>915111</t>
  </si>
  <si>
    <t>VODOROVNÉ DOPRAVNÍ ZNAČENÍ BARVOU HLADKÉ - DODÁVKA A POKLÁDKA</t>
  </si>
  <si>
    <t>Vodorovné dopravní značení bílou barvou nátěrem - včetně předznačení  
Výkres B.1.6 - Situace dopravního značení</t>
  </si>
  <si>
    <t>Výpis vodorovného dopravního značení: 
V2b 1.50/1.50/0.25 = 235*0.25*0.50=29,375 [A] 
V4 0.25 = 725*0.25=181,250 [B] 
V11a = 11.25*4=45,000 [C] 
Celkem: A+B+C=255,625 [D]</t>
  </si>
  <si>
    <t>položka zahrnuje: 
- dodání a pokládku nátěrového materiálu (měří se pouze natíraná plocha) 
- předznačení a reflexní úpravu</t>
  </si>
  <si>
    <t>68</t>
  </si>
  <si>
    <t>915211</t>
  </si>
  <si>
    <t>VODOROVNÉ DOPRAVNÍ ZNAČENÍ PLASTEM HLADKÉ - DODÁVKA A POKLÁDKA</t>
  </si>
  <si>
    <t>Vodorovné dopravní značení plastem - včetně předznačení  
Provedeno po roce užívání stavby  
S reflexní úpravou  
Výkres B.1.6 - Situace dopravního značení</t>
  </si>
  <si>
    <t>69</t>
  </si>
  <si>
    <t>915401</t>
  </si>
  <si>
    <t>VODOROVNÉ DOPRAVNÍ ZNAČENÍ BETON PREFABRIK - DODÁVKA A POKLÁDKA</t>
  </si>
  <si>
    <t>Betonové prefabrikované pásky rozměryů 80 x 250 x 500 včetně betonového lože tl. min. 100 mm z třídy betonu C 20/25 se stupněm vlivu prostředí XF3  
Spáry mezi betonovými pásky budou vyspárované  
Výkres B.1.6 - Situace dopravního značení</t>
  </si>
  <si>
    <t>Betonové prefabrikované pásky = 1511*0.25=377,750 [A]</t>
  </si>
  <si>
    <t>zahrnuje dodávku betonových prefabrikátů a jejich osazení do předepsaného lože</t>
  </si>
  <si>
    <t>70</t>
  </si>
  <si>
    <t>915402</t>
  </si>
  <si>
    <t>VODOR DOPRAV ZNAČ BETON PREFABRIK - ODSTRANĚNÍ</t>
  </si>
  <si>
    <t>Odstranění stávajících betonových pásků v místě stavby včetně betonového lože  
Na trvalou skládku  
Výkres B.1.2 - Podrobná situace</t>
  </si>
  <si>
    <t>Výpis délek obrub mezi ulicemi: 
U Stadionu - Pod Jelenicí = 12+5=17,000 [B] 
Žižkova - Krále Jiřího = 4.50+2.50=7,000 [C] 
Celkem odstranění včetně betonového lože: (B+C)*0.35=8,400 [D]</t>
  </si>
  <si>
    <t>zahrnuje odstranění a odklizení vybouraného materiálu s odvozem na skládku</t>
  </si>
  <si>
    <t>71</t>
  </si>
  <si>
    <t>917212</t>
  </si>
  <si>
    <t>ZÁHONOVÉ OBRUBY Z BETONOVÝCH OBRUBNÍKŮ ŠÍŘ 80MM</t>
  </si>
  <si>
    <t>V místech napojení na stávající chodník  
Uloženy do betonového lože min. 100 mm z třídy betonu C 20/25 se stupněm vlivu prostředí XF3  
Výkres B.1.2 - Podrobná situace</t>
  </si>
  <si>
    <t>Výpis obrub (výška x tloušťka x délka): 
Silniční obrubník přímý 200 x 80 x 1000 = 15=15,000 [A]</t>
  </si>
  <si>
    <t>Položka zahrnuje: 
dodání a pokládku betonových obrubníků o rozměrech předepsaných zadávací dokumentací 
betonové lože i boční betonovou opěrku.</t>
  </si>
  <si>
    <t>72</t>
  </si>
  <si>
    <t>917224</t>
  </si>
  <si>
    <t>SILNIČNÍ A CHODNÍKOVÉ OBRUBY Z BETONOVÝCH OBRUBNÍKŮ ŠÍŘ 150MM</t>
  </si>
  <si>
    <t>Nové betonové obrubníky  
Uloženy do betonového lože min. 100 mm z třídy betonu C 20/25 se stupněm vlivu prostředí XF3  
Výkres B.1.2 - Podrobná situace</t>
  </si>
  <si>
    <t>Výpis obrub (výška x šířka x délka): 
Silniční obrubník 250 x 150 x 1000(500) = 1458=1 458,000 [A] 
Silniční obrubník náběhový 150/250 x 150 x 1000 = 62=62,000 [B] 
Silniční obrubník zaoblený (sjezdy) 150 x 150 x 1000 = 631=631,000 [C] 
Silniční obrubník přímý 300 x 150 x 1000 (v místech autobusových zastávek) = 48=48,000 [D] 
Silniční obrubník roh 90 vnitřní 150 x 150 x 250 = 6=6,000 [E] 
Silniční obrubník roh 90 vnější 150 x 150 x 250 = 6=6,000 [F] 
Obrubník zešikmený (k okružním křižovatkám) přímý 195 x 300 x 600 = 30=30,000 [G] 
Celkem: A+B+C+D+E+F+G=2 241,000 [H]</t>
  </si>
  <si>
    <t>74</t>
  </si>
  <si>
    <t>931324</t>
  </si>
  <si>
    <t>TĚSNĚNÍ DILATAČ SPAR ASF ZÁLIVKOU MODIFIK PRŮŘ DO 400MM2</t>
  </si>
  <si>
    <t>Zalití spár asfaltovou modfikovanou zálivkou při napojení na stávající stav nebo při pracovních spárách  
Výkres B.1.2 - Podrobná situace</t>
  </si>
  <si>
    <t>položka zahrnuje dodávku a osazení předepsaného materiálu, očištění ploch spáry před úpravou, očištění okolí spáry po úpravě 
nezahrnuje těsnící profil</t>
  </si>
  <si>
    <t>75</t>
  </si>
  <si>
    <t>93808</t>
  </si>
  <si>
    <t>OČIŠTĚNÍ VOZOVEK ZAMETENÍM</t>
  </si>
  <si>
    <t>Zametení asfaltových vozovek před pokládkou další vrstvy</t>
  </si>
  <si>
    <t>Zametení podkladní vrstvy = 2816=2 816,000 [A] 
Zametení ložné vrstvy = 7801=7 801,000 [B] 
Celkem: A+B=10 617,000 [C]</t>
  </si>
  <si>
    <t>položka zahrnuje očištění předepsaným způsobem včetně odklizení vzniklého odpadu</t>
  </si>
  <si>
    <t>76</t>
  </si>
  <si>
    <t>966158</t>
  </si>
  <si>
    <t>BOURÁNÍ KONSTRUKCÍ Z PROST BETONU S ODVOZEM DO 20KM</t>
  </si>
  <si>
    <t>Odstranění betonových "nájezdů" u obrubníků, betonové konstrukce v místě autobus zastávek 
Měřeno planimetricky na místě stavby</t>
  </si>
  <si>
    <t>Objem jednotlivých částí: 
0.12*0.12*0.5*8.0=0,058 [A] 
bourání v místě obruby km 1,200 
14*1,0*0,5=7,000 [B] 
a+b=7,058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</si>
  <si>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</si>
  <si>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77</t>
  </si>
  <si>
    <t>96687</t>
  </si>
  <si>
    <t>VYBOURÁNÍ ULIČNÍCH VPUSTÍ KOMPLETNÍCH</t>
  </si>
  <si>
    <t>Na trvalou skládku  
Rám a mříž - odkup nepoužitelných zhotovitelem  
O použitelnosti rozhodne majetkový správce komunikace  
Výkres B.1.2 Podrobná situace</t>
  </si>
  <si>
    <t>Vybourání stávajících uličních vpustí = 24=24,000 [A]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</si>
  <si>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</si>
  <si>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180</t>
  </si>
  <si>
    <t>Dopravně-inženýrské opatření</t>
  </si>
  <si>
    <t>914132</t>
  </si>
  <si>
    <t>DOPRAVNÍ ZNAČKY ZÁKLADNÍ VELIKOSTI OCELOVÉ FÓLIE TŘ 2 - MONTÁŽ S PŘEMÍSTĚNÍM</t>
  </si>
  <si>
    <t>Svislé dopravní značení po dobu výstavby 
Dopravní značky budou umístěny na podpěrných sloupcích upevněné do podkladních desek 
Dopravní značky budou 3 x montovány (3 etapy) a některé budou po celou dobu výstavby na stejném místě - viz. výkaz 
Značení bude umístěno dle TP 66 s ohledem na stávající dopravní značení</t>
  </si>
  <si>
    <t>Výpis dopravního značení: 
A15 - Práce na silnici (nepřesouvané) = 6=6,000 [A] 
A15 - Práce na silnici = 10=10,000 [B] 
B1 - Zákaz vjezdu všech vozidel (v obou směrech) = 16=16,000 [C] 
B20a - Nejvyšší dovolená rychlost = 4=4,000 [D] 
B21a - Zákaz predjíždění = 4=4,000 [E] 
C2 - Přikázaný směr jízdy = 8=8,000 [F] 
E3a - Vzdálenost = 4=4,000 [G] 
E10 - Směrová šipka (nepřesouvané) = 4=4,000 [H] 
E10 - Směrová šipka = 4=4,000 [I] 
E13 - Text - 6=6,000 [J] 
IP10 - Slepá pozemní komunikace (nepřesouvané) = 6 =6,000 [K] 
IP10 - Slepá pozemní komunikace = 10=10,000 [L] 
IS11b - Směrová tabule pro vyznačení objížďky (nepřesouvané) = 6=6,000 [M] 
IS11c - Směrová tabule pro vyznačení objížďky (nepřesouvané) = 10=10,000 [N] 
Rezervní počet značek (v případě potřeby) = 10=10,000 [O] 
Celkem: (A+H+K+M+N)+3*(B+C+D+E+F+G+I+J+L+O)=260,000 [P]</t>
  </si>
  <si>
    <t>položka zahrnuje: 
- dopravu demontované značky z dočasné skládky 
- osazení a montáž značky na místě určeném projektem 
- nutnou opravu poškozených částí 
nezahrnuje dodávku značky</t>
  </si>
  <si>
    <t>Demontáž svislého dopravního značení po dobu výstavby - z položky 914132</t>
  </si>
  <si>
    <t>Počet dopravních značek = 108=108,000 [A]</t>
  </si>
  <si>
    <t>914139</t>
  </si>
  <si>
    <t>DOPRAV ZNAČKY ZÁKLAD VEL OCEL FÓLIE TŘ 2 - NÁJEMNÉ</t>
  </si>
  <si>
    <t>KSDEN</t>
  </si>
  <si>
    <t>Nájemné svislého dopravního značení po dobu 4 etap předpoklad délky etap: 
Etapa 1 = 21 dnů 
Etapa 2 = 28 dnů 
Etapa 3 = 35 dnů</t>
  </si>
  <si>
    <t>Počet dnů nájemného: 
Etapa 1 = 108*21=2 268,000 [A] 
Etapa 2 = 108*28=3 024,000 [B] 
Etapa 3 = 108*35=3 780,000 [C] 
Celkem: A+B+C=9 072,000 [E]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</si>
  <si>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</si>
  <si>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</si>
  <si>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</si>
  <si>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Svislé dopravní značení po dobu výstavby  
Dopravní značky budou umístěny na podpěrných sloupcích upevněné do podkladních desek  
Značení bude umístěno dle TP 66 s ohledem na stávající dopravní značení</t>
  </si>
  <si>
    <t>Počet dopravních značek = 6=6,000 [A]</t>
  </si>
  <si>
    <t>914433</t>
  </si>
  <si>
    <t>DOPRAVNÍ ZNAČKY 100X150CM OCELOVÉ FÓLIE TŘ 2 - DEMONTÁŽ</t>
  </si>
  <si>
    <t>Demontáž svislého dopravního značení po dobu výstavby - z položky 914432</t>
  </si>
  <si>
    <t>914439</t>
  </si>
  <si>
    <t>DOPRAV ZNAČKY 100X150CM OCEL FÓLIE TŘ 2 - NÁJEMNÉ</t>
  </si>
  <si>
    <t>Počet dnů nájemného: 
Etapa 1 = 6*21=126,000 [A] 
Etapa 2 = 6*28=168,000 [B] 
Etapa 3 = 6*35=210,000 [C] 
Celkem: A+B+C=504,000 [E]</t>
  </si>
  <si>
    <t>914922</t>
  </si>
  <si>
    <t>SLOUPKY A STOJKY DZ Z OCEL TRUBEK DO PATKY MONTÁŽ S PŘESUNEM</t>
  </si>
  <si>
    <t>Dopravní značky budou umístěny na podpěrných sloupcích upevněné do podkladních desek  
Dopravní značky velikosti 100 x 150  budou umístěny na dvou podpěrných sloupcích upevněné do podkladních desek  
Dopravní zábrany budou umístěny na dvou podpěrných sloupcích upevněné do podkladních desek  
Montáž a přesun spoječně s dopravní značkou</t>
  </si>
  <si>
    <t>Výkaz sloupků: 
Dopravní značení z položky 914132= 32*1+76*1*4=336,000 [A] 
Dopravní značky velikosti 100x150 z položky 914432= 6*2=12,000 [B] 
Dopravní zábrany z položky 916322 = 15*2*4=120,000 [C] 
Celkem: A+B+C=468,000 [D]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</si>
  <si>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</si>
  <si>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Demontáž dopravních zábran po dobu výstavby - z položky 914922</t>
  </si>
  <si>
    <t>Demontáž sloupků: 
Demontáž sloupků pro dopravní značení = 108=108,000 [A] 
Demontáž sloupků pro dopravní značení 100x150 = 6*2=12,000 [B] 
Demontáž sloupků pro dopravní zábrany = 15*2=30,000 [C] 
Celkem: A+B+C=150,000 [D]</t>
  </si>
  <si>
    <t>914929</t>
  </si>
  <si>
    <t>SLOUPKY A STOJKY DZ Z OCEL TRUBEK DO PATKY NÁJEMNÉ</t>
  </si>
  <si>
    <t>Nájemnésloupků po dobu 4 etap předpoklad délky etap: 
Etapa 1 = 21 dnů 
Etapa 2 = 28 dnů 
Etapa 3 = 35 dnů</t>
  </si>
  <si>
    <t>Počet dnů nájemného: 
Etapa 1 = (108*1+6*2+15*2)*21=3 150,000 [A] 
Etapa 2 = (108*1+6*2+15*2)*28=4 200,000 [B] 
Etapa 3 = (108*1+6*2+15*2)*35=5 250,000 [C] 
Celkem: A+B+C=12 600,000 [E]</t>
  </si>
  <si>
    <t>položka zahrnuje sazbu za pronájem dopravních značek a zařízení. Počet měrných jednotek se určí jako součin počtu sloupků a počtu dní použití</t>
  </si>
  <si>
    <t>916232</t>
  </si>
  <si>
    <t>DOPRAVNÍ KUŽEL Z1 VÝŠ 50CM S FÓLIÍ TŘ 2 - MONTÁŽ S PŘESUNEM</t>
  </si>
  <si>
    <t>Dopravní kužely po dobu výstavby 
Dopravní kužely budou 3 x montovány (3 etapy) 
Značení bude umístěno dle TP 66 s ohledem na stávající dopravní značení</t>
  </si>
  <si>
    <t>Dopravní kužely = 25=25,000 [A] 
Celkem: A*3=75,000 [B]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</si>
  <si>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</si>
  <si>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916233</t>
  </si>
  <si>
    <t>DOPRAVNÍ KUŽEL Z1 VÝŠ 50CM S FÓLIÍ TŘ 2 - DEMONTÁŽ</t>
  </si>
  <si>
    <t>Demontáž dopravních zábran po dobu výstavby - z položky 916232</t>
  </si>
  <si>
    <t>Počet dopravních kuželů = 25=25,000 [A]</t>
  </si>
  <si>
    <t>Položka zahrnuje odstranění, demontáž a odklizení zařízení s odvozem na předepsané místo</t>
  </si>
  <si>
    <t>916239</t>
  </si>
  <si>
    <t>DOPRAV KUŽEL Z1 VÝŠ 50CM S FÓLIÍ TŘ 2 - NÁJEMNÉ</t>
  </si>
  <si>
    <t>Nájemné dopravních kuželů po dobu 4 etap předpoklad délky etap: 
Etapa 1 = 21 dnů 
Etapa 2 = 28 dnů 
Etapa 3 = 35 dnů</t>
  </si>
  <si>
    <t>Počet dnů nájemného: 
Etapa 1 = 25*21=525,000 [A] 
Etapa 2 = 25*28=700,000 [B] 
Etapa 3 = 25*35=875,000 [C] 
Celkem: A+B+C=2 100,000 [E]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</si>
  <si>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</si>
  <si>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</si>
  <si>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</si>
  <si>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Dopravní zábrany použité po dobu výstavby 
Dopravní zábrany budou umístěny na podpěrných sloupcích upevněné do podkladních desek 
Dopravní zábrany budou 3 x montovány (3 etapy) 
Značení bude umístěno dle TP 66 s ohledem na stávající dopravní značení</t>
  </si>
  <si>
    <t>Zábrana pro označení uzavírky = 15=15,000 [A] 
Celkem: A*3=45,000 [B]</t>
  </si>
  <si>
    <t>916323</t>
  </si>
  <si>
    <t>DOPRAVNÍ ZÁBRANY Z2 S FÓLIÍ TŘ 2 - DEMONTÁŽ</t>
  </si>
  <si>
    <t>Demontáž dopravních zábran po dobu výstavby - z položky 916322</t>
  </si>
  <si>
    <t>Počet dopravních zábran = 15=15,000 [A]</t>
  </si>
  <si>
    <t>916329</t>
  </si>
  <si>
    <t>DOPRAVNÍ ZÁBRANY Z2 S FÓLIÍ TŘ 2 - NÁJEMNÉ</t>
  </si>
  <si>
    <t>Nájemné dopravních zábran po dobu 4 etap předpoklad délky etap: 
Etapa 1 = 21 dnů 
Etapa 2 = 28 dnů 
Etapa 3 = 35 dnů</t>
  </si>
  <si>
    <t>Počet dnů nájemného: 
Etapa 1 = 15*21=315,000 [A] 
Etapa 2 = 15*28=420,000 [B] 
Etapa 3 = 15*35=525,000 [C] 
Celkem: A+B+C=1 260,000 [E]</t>
  </si>
  <si>
    <t>916342</t>
  </si>
  <si>
    <t>SMĚROV DESKY Z4 JEDNOSTR S FÓLIÍ TŘ 2 - MONTÁŽ S PŘESUNEM</t>
  </si>
  <si>
    <t>Směrové desky po dobu výstavby 
Směrové desky budou upevněné do podkladních desek 
Směrové desky budou 3 x montovány (3 etapy) 
Značení bude umístěno dle TP 66 s ohledem na stávající dopravní značení</t>
  </si>
  <si>
    <t>Počet směrových desek = 20=20,000 [A] 
Celkem: A*3=60,000 [B]</t>
  </si>
  <si>
    <t>916343</t>
  </si>
  <si>
    <t>SMĚROVACÍ DESKY Z4 JEDNOSTR S FÓLIÍ TŘ 2 - DEMONTÁŽ</t>
  </si>
  <si>
    <t>Demontáž dopravních zábran po dobu výstavby - z položky 91642</t>
  </si>
  <si>
    <t>Počet směrových desek = 20=20,000 [A]</t>
  </si>
  <si>
    <t>916349</t>
  </si>
  <si>
    <t>SMĚROVACÍ DESKY Z4 JEDNOSTR S FÓLIÍ TŘ 2 - NÁJEMNÉ</t>
  </si>
  <si>
    <t>Nájemné směrovacích desek po dobu 4 etap předpoklad délky etap: 
Etapa 1 = 21 dnů 
Etapa 2 = 28 dnů 
Etapa 3 = 35 dnů</t>
  </si>
  <si>
    <t>Počet dnů nájemného: 
Etapa 1 = 20*21=420,000 [A] 
Etapa 2 = 20*28=560,000 [B] 
Etapa 3 = 20*35=700,000 [C] 
Celkem: A+B+C=1 680,000 [E]</t>
  </si>
  <si>
    <t>SO 301</t>
  </si>
  <si>
    <t>Dešťová kanalizace</t>
  </si>
  <si>
    <t>00001</t>
  </si>
  <si>
    <t>SO 301 - Dešťová kanalizace</t>
  </si>
  <si>
    <t>Viz. samostatný rozpočet</t>
  </si>
  <si>
    <t>SO 302</t>
  </si>
  <si>
    <t>Přeložka vodovodu</t>
  </si>
  <si>
    <t>00002</t>
  </si>
  <si>
    <t>SO 302 - Přeložka vodovodu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</si>
</sst>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98</v>
      </c>
      <c s="20" t="s">
        <v>99</v>
      </c>
      <c s="21">
        <f>'SO 102'!I3</f>
      </c>
      <c s="21">
        <f>'SO 102'!O2</f>
      </c>
      <c s="21">
        <f>C11+D11</f>
      </c>
    </row>
    <row r="12" spans="1:5" ht="12.75" customHeight="1">
      <c r="A12" s="20" t="s">
        <v>526</v>
      </c>
      <c s="20" t="s">
        <v>527</v>
      </c>
      <c s="21">
        <f>'SO 180'!I3</f>
      </c>
      <c s="21">
        <f>'SO 180'!O2</f>
      </c>
      <c s="21">
        <f>C12+D12</f>
      </c>
    </row>
    <row r="13" spans="1:5" ht="12.75" customHeight="1">
      <c r="A13" s="20" t="s">
        <v>602</v>
      </c>
      <c s="20" t="s">
        <v>603</v>
      </c>
      <c s="21">
        <f>'SO 301'!I3</f>
      </c>
      <c s="21">
        <f>'SO 301'!O2</f>
      </c>
      <c s="21">
        <f>C13+D13</f>
      </c>
    </row>
    <row r="14" spans="1:5" ht="12.75" customHeight="1">
      <c r="A14" s="20" t="s">
        <v>607</v>
      </c>
      <c s="20" t="s">
        <v>608</v>
      </c>
      <c s="21">
        <f>'SO 302'!I3</f>
      </c>
      <c s="21">
        <f>'SO 302'!O2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38.25">
      <c r="A11" s="36" t="s">
        <v>52</v>
      </c>
      <c r="E11" s="37" t="s">
        <v>53</v>
      </c>
    </row>
    <row r="12" spans="1:5" ht="12.75">
      <c r="A12" t="s">
        <v>54</v>
      </c>
      <c r="E12" s="35" t="s">
        <v>55</v>
      </c>
    </row>
    <row r="13" spans="1:16" ht="12.75">
      <c r="A13" s="25" t="s">
        <v>45</v>
      </c>
      <c s="29" t="s">
        <v>23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58</v>
      </c>
    </row>
    <row r="15" spans="1:5" ht="38.25">
      <c r="A15" s="36" t="s">
        <v>52</v>
      </c>
      <c r="E15" s="37" t="s">
        <v>59</v>
      </c>
    </row>
    <row r="16" spans="1:5" ht="12.75">
      <c r="A16" t="s">
        <v>54</v>
      </c>
      <c r="E16" s="35" t="s">
        <v>60</v>
      </c>
    </row>
    <row r="17" spans="1:16" ht="12.75">
      <c r="A17" s="25" t="s">
        <v>45</v>
      </c>
      <c s="29" t="s">
        <v>22</v>
      </c>
      <c s="29" t="s">
        <v>61</v>
      </c>
      <c s="25" t="s">
        <v>47</v>
      </c>
      <c s="30" t="s">
        <v>62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51">
      <c r="A18" s="34" t="s">
        <v>50</v>
      </c>
      <c r="E18" s="35" t="s">
        <v>63</v>
      </c>
    </row>
    <row r="19" spans="1:5" ht="12.75">
      <c r="A19" s="36" t="s">
        <v>52</v>
      </c>
      <c r="E19" s="37" t="s">
        <v>64</v>
      </c>
    </row>
    <row r="20" spans="1:5" ht="12.75">
      <c r="A20" t="s">
        <v>54</v>
      </c>
      <c r="E20" s="35" t="s">
        <v>60</v>
      </c>
    </row>
    <row r="21" spans="1:16" ht="12.75">
      <c r="A21" s="25" t="s">
        <v>45</v>
      </c>
      <c s="29" t="s">
        <v>33</v>
      </c>
      <c s="29" t="s">
        <v>65</v>
      </c>
      <c s="25" t="s">
        <v>47</v>
      </c>
      <c s="30" t="s">
        <v>66</v>
      </c>
      <c s="31" t="s">
        <v>67</v>
      </c>
      <c s="32">
        <v>3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76.5">
      <c r="A23" s="36" t="s">
        <v>52</v>
      </c>
      <c r="E23" s="37" t="s">
        <v>68</v>
      </c>
    </row>
    <row r="24" spans="1:5" ht="12.75">
      <c r="A24" t="s">
        <v>54</v>
      </c>
      <c r="E24" s="35" t="s">
        <v>69</v>
      </c>
    </row>
    <row r="25" spans="1:16" ht="12.75">
      <c r="A25" s="25" t="s">
        <v>45</v>
      </c>
      <c s="29" t="s">
        <v>35</v>
      </c>
      <c s="29" t="s">
        <v>70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63.75">
      <c r="A26" s="34" t="s">
        <v>50</v>
      </c>
      <c r="E26" s="35" t="s">
        <v>72</v>
      </c>
    </row>
    <row r="27" spans="1:5" ht="38.25">
      <c r="A27" s="36" t="s">
        <v>52</v>
      </c>
      <c r="E27" s="37" t="s">
        <v>73</v>
      </c>
    </row>
    <row r="28" spans="1:5" ht="12.75">
      <c r="A28" t="s">
        <v>54</v>
      </c>
      <c r="E28" s="35" t="s">
        <v>69</v>
      </c>
    </row>
    <row r="29" spans="1:16" ht="12.75">
      <c r="A29" s="25" t="s">
        <v>45</v>
      </c>
      <c s="29" t="s">
        <v>37</v>
      </c>
      <c s="29" t="s">
        <v>74</v>
      </c>
      <c s="25" t="s">
        <v>47</v>
      </c>
      <c s="30" t="s">
        <v>75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76.5">
      <c r="A31" s="36" t="s">
        <v>52</v>
      </c>
      <c r="E31" s="37" t="s">
        <v>76</v>
      </c>
    </row>
    <row r="32" spans="1:5" ht="63.75">
      <c r="A32" t="s">
        <v>54</v>
      </c>
      <c r="E32" s="35" t="s">
        <v>77</v>
      </c>
    </row>
    <row r="33" spans="1:16" ht="12.75">
      <c r="A33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49</v>
      </c>
      <c s="32">
        <v>1</v>
      </c>
      <c s="33">
        <v>0</v>
      </c>
      <c s="33">
        <f>ROUND(ROUND(H33,2)*ROUND(G33,3),2)</f>
      </c>
      <c r="O33">
        <f>(I33*0)/100</f>
      </c>
      <c t="s">
        <v>27</v>
      </c>
    </row>
    <row r="34" spans="1:5" ht="25.5">
      <c r="A34" s="34" t="s">
        <v>50</v>
      </c>
      <c r="E34" s="35" t="s">
        <v>81</v>
      </c>
    </row>
    <row r="35" spans="1:5" ht="12.75">
      <c r="A35" s="36" t="s">
        <v>52</v>
      </c>
      <c r="E35" s="37" t="s">
        <v>64</v>
      </c>
    </row>
    <row r="36" spans="1:5" ht="12.75">
      <c r="A36" t="s">
        <v>54</v>
      </c>
      <c r="E36" s="35" t="s">
        <v>69</v>
      </c>
    </row>
    <row r="37" spans="1:16" ht="12.75">
      <c r="A37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85</v>
      </c>
      <c s="32">
        <v>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86</v>
      </c>
    </row>
    <row r="39" spans="1:5" ht="127.5">
      <c r="A39" s="36" t="s">
        <v>52</v>
      </c>
      <c r="E39" s="37" t="s">
        <v>87</v>
      </c>
    </row>
    <row r="40" spans="1:5" ht="89.25">
      <c r="A40" t="s">
        <v>54</v>
      </c>
      <c r="E40" s="35" t="s">
        <v>88</v>
      </c>
    </row>
    <row r="41" spans="1:16" ht="12.75">
      <c r="A41" s="25" t="s">
        <v>45</v>
      </c>
      <c s="29" t="s">
        <v>40</v>
      </c>
      <c s="29" t="s">
        <v>89</v>
      </c>
      <c s="25" t="s">
        <v>47</v>
      </c>
      <c s="30" t="s">
        <v>90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25.5">
      <c r="A43" s="36" t="s">
        <v>52</v>
      </c>
      <c r="E43" s="37" t="s">
        <v>91</v>
      </c>
    </row>
    <row r="44" spans="1:5" ht="25.5">
      <c r="A44" t="s">
        <v>54</v>
      </c>
      <c r="E44" s="35" t="s">
        <v>92</v>
      </c>
    </row>
    <row r="45" spans="1:16" ht="12.75">
      <c r="A45" s="25" t="s">
        <v>45</v>
      </c>
      <c s="29" t="s">
        <v>42</v>
      </c>
      <c s="29" t="s">
        <v>93</v>
      </c>
      <c s="25" t="s">
        <v>47</v>
      </c>
      <c s="30" t="s">
        <v>94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25.5">
      <c r="A46" s="34" t="s">
        <v>50</v>
      </c>
      <c r="E46" s="35" t="s">
        <v>95</v>
      </c>
    </row>
    <row r="47" spans="1:5" ht="25.5">
      <c r="A47" s="36" t="s">
        <v>52</v>
      </c>
      <c r="E47" s="37" t="s">
        <v>96</v>
      </c>
    </row>
    <row r="48" spans="1:5" ht="12.75">
      <c r="A48" t="s">
        <v>54</v>
      </c>
      <c r="E48" s="35" t="s">
        <v>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0+O8+O21+O126+O135+O160+O221+O226+O263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</v>
      </c>
      <c s="38">
        <f>0+I8+I21+I126+I135+I160+I221+I226+I263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98</v>
      </c>
      <c s="6"/>
      <c s="18" t="s">
        <v>99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100</v>
      </c>
      <c s="25" t="s">
        <v>101</v>
      </c>
      <c s="30" t="s">
        <v>102</v>
      </c>
      <c s="31" t="s">
        <v>103</v>
      </c>
      <c s="32">
        <v>1279.572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104</v>
      </c>
    </row>
    <row r="11" spans="1:5" ht="89.25">
      <c r="A11" s="36" t="s">
        <v>52</v>
      </c>
      <c r="E11" s="37" t="s">
        <v>105</v>
      </c>
    </row>
    <row r="12" spans="1:5" ht="25.5">
      <c r="A12" t="s">
        <v>54</v>
      </c>
      <c r="E12" s="35" t="s">
        <v>106</v>
      </c>
    </row>
    <row r="13" spans="1:16" ht="12.75">
      <c r="A13" s="25" t="s">
        <v>45</v>
      </c>
      <c s="29" t="s">
        <v>23</v>
      </c>
      <c s="29" t="s">
        <v>100</v>
      </c>
      <c s="25" t="s">
        <v>107</v>
      </c>
      <c s="30" t="s">
        <v>102</v>
      </c>
      <c s="31" t="s">
        <v>103</v>
      </c>
      <c s="32">
        <v>243.27</v>
      </c>
      <c s="33">
        <v>0</v>
      </c>
      <c s="33">
        <f>ROUND(ROUND(H13,2)*ROUND(G13,3),2)</f>
      </c>
      <c r="O13">
        <f>(I13*0)/100</f>
      </c>
      <c t="s">
        <v>27</v>
      </c>
    </row>
    <row r="14" spans="1:5" ht="12.75">
      <c r="A14" s="34" t="s">
        <v>50</v>
      </c>
      <c r="E14" s="35" t="s">
        <v>108</v>
      </c>
    </row>
    <row r="15" spans="1:5" ht="25.5">
      <c r="A15" s="36" t="s">
        <v>52</v>
      </c>
      <c r="E15" s="37" t="s">
        <v>109</v>
      </c>
    </row>
    <row r="16" spans="1:5" ht="25.5">
      <c r="A16" t="s">
        <v>54</v>
      </c>
      <c r="E16" s="35" t="s">
        <v>106</v>
      </c>
    </row>
    <row r="17" spans="1:16" ht="12.75">
      <c r="A17" s="25" t="s">
        <v>45</v>
      </c>
      <c s="29" t="s">
        <v>22</v>
      </c>
      <c s="29" t="s">
        <v>110</v>
      </c>
      <c s="25" t="s">
        <v>47</v>
      </c>
      <c s="30" t="s">
        <v>111</v>
      </c>
      <c s="31" t="s">
        <v>103</v>
      </c>
      <c s="32">
        <v>120.678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50</v>
      </c>
      <c r="E18" s="35" t="s">
        <v>112</v>
      </c>
    </row>
    <row r="19" spans="1:5" ht="114.75">
      <c r="A19" s="36" t="s">
        <v>52</v>
      </c>
      <c r="E19" s="37" t="s">
        <v>113</v>
      </c>
    </row>
    <row r="20" spans="1:5" ht="25.5">
      <c r="A20" t="s">
        <v>54</v>
      </c>
      <c r="E20" s="35" t="s">
        <v>106</v>
      </c>
    </row>
    <row r="21" spans="1:18" ht="12.75" customHeight="1">
      <c r="A21" s="6" t="s">
        <v>43</v>
      </c>
      <c s="6"/>
      <c s="40" t="s">
        <v>29</v>
      </c>
      <c s="6"/>
      <c s="27" t="s">
        <v>114</v>
      </c>
      <c s="6"/>
      <c s="6"/>
      <c s="6"/>
      <c s="41">
        <f>0+Q21</f>
      </c>
      <c r="O21">
        <f>0+R21</f>
      </c>
      <c r="Q21">
        <f>0+I22+I26+I30+I34+I38+I42+I46+I50+I54+I58+I62+I66+I70+I74+I78+I82+I86+I90+I94+I98+I102+I106+I110+I114+I118+I122</f>
      </c>
      <c>
        <f>0+O22+O26+O30+O34+O38+O42+O46+O50+O54+O58+O62+O66+O70+O74+O78+O82+O86+O90+O94+O98+O102+O106+O110+O114+O118+O122</f>
      </c>
    </row>
    <row r="22" spans="1:16" ht="12.75">
      <c r="A22" s="25" t="s">
        <v>45</v>
      </c>
      <c s="29" t="s">
        <v>33</v>
      </c>
      <c s="29" t="s">
        <v>115</v>
      </c>
      <c s="25" t="s">
        <v>47</v>
      </c>
      <c s="30" t="s">
        <v>116</v>
      </c>
      <c s="31" t="s">
        <v>85</v>
      </c>
      <c s="32">
        <v>67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117</v>
      </c>
    </row>
    <row r="24" spans="1:5" ht="25.5">
      <c r="A24" s="36" t="s">
        <v>52</v>
      </c>
      <c r="E24" s="37" t="s">
        <v>118</v>
      </c>
    </row>
    <row r="25" spans="1:5" ht="76.5">
      <c r="A25" t="s">
        <v>54</v>
      </c>
      <c r="E25" s="35" t="s">
        <v>119</v>
      </c>
    </row>
    <row r="26" spans="1:16" ht="12.75">
      <c r="A26" s="25" t="s">
        <v>45</v>
      </c>
      <c s="29" t="s">
        <v>35</v>
      </c>
      <c s="29" t="s">
        <v>120</v>
      </c>
      <c s="25" t="s">
        <v>47</v>
      </c>
      <c s="30" t="s">
        <v>121</v>
      </c>
      <c s="31" t="s">
        <v>85</v>
      </c>
      <c s="32">
        <v>19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122</v>
      </c>
    </row>
    <row r="28" spans="1:5" ht="25.5">
      <c r="A28" s="36" t="s">
        <v>52</v>
      </c>
      <c r="E28" s="37" t="s">
        <v>123</v>
      </c>
    </row>
    <row r="29" spans="1:5" ht="76.5">
      <c r="A29" t="s">
        <v>54</v>
      </c>
      <c r="E29" s="35" t="s">
        <v>119</v>
      </c>
    </row>
    <row r="30" spans="1:16" ht="12.75">
      <c r="A30" s="25" t="s">
        <v>45</v>
      </c>
      <c s="29" t="s">
        <v>37</v>
      </c>
      <c s="29" t="s">
        <v>124</v>
      </c>
      <c s="25" t="s">
        <v>101</v>
      </c>
      <c s="30" t="s">
        <v>125</v>
      </c>
      <c s="31" t="s">
        <v>103</v>
      </c>
      <c s="32">
        <v>107.85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02">
      <c r="A31" s="34" t="s">
        <v>50</v>
      </c>
      <c r="E31" s="35" t="s">
        <v>126</v>
      </c>
    </row>
    <row r="32" spans="1:5" ht="191.25">
      <c r="A32" s="36" t="s">
        <v>52</v>
      </c>
      <c r="E32" s="37" t="s">
        <v>127</v>
      </c>
    </row>
    <row r="33" spans="1:5" ht="63.75">
      <c r="A33" t="s">
        <v>54</v>
      </c>
      <c r="E33" s="35" t="s">
        <v>128</v>
      </c>
    </row>
    <row r="34" spans="1:16" ht="12.75">
      <c r="A34" s="25" t="s">
        <v>45</v>
      </c>
      <c s="29" t="s">
        <v>78</v>
      </c>
      <c s="29" t="s">
        <v>124</v>
      </c>
      <c s="25" t="s">
        <v>107</v>
      </c>
      <c s="30" t="s">
        <v>125</v>
      </c>
      <c s="31" t="s">
        <v>103</v>
      </c>
      <c s="32">
        <v>135.421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89.25">
      <c r="A35" s="34" t="s">
        <v>50</v>
      </c>
      <c r="E35" s="35" t="s">
        <v>129</v>
      </c>
    </row>
    <row r="36" spans="1:5" ht="165.75">
      <c r="A36" s="36" t="s">
        <v>52</v>
      </c>
      <c r="E36" s="37" t="s">
        <v>130</v>
      </c>
    </row>
    <row r="37" spans="1:5" ht="63.75">
      <c r="A37" t="s">
        <v>54</v>
      </c>
      <c r="E37" s="35" t="s">
        <v>128</v>
      </c>
    </row>
    <row r="38" spans="1:16" ht="12.75">
      <c r="A38" s="25" t="s">
        <v>45</v>
      </c>
      <c s="29" t="s">
        <v>82</v>
      </c>
      <c s="29" t="s">
        <v>131</v>
      </c>
      <c s="25" t="s">
        <v>47</v>
      </c>
      <c s="30" t="s">
        <v>132</v>
      </c>
      <c s="31" t="s">
        <v>103</v>
      </c>
      <c s="32">
        <v>58.775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76.5">
      <c r="A39" s="34" t="s">
        <v>50</v>
      </c>
      <c r="E39" s="35" t="s">
        <v>133</v>
      </c>
    </row>
    <row r="40" spans="1:5" ht="51">
      <c r="A40" s="36" t="s">
        <v>52</v>
      </c>
      <c r="E40" s="37" t="s">
        <v>134</v>
      </c>
    </row>
    <row r="41" spans="1:5" ht="63.75">
      <c r="A41" t="s">
        <v>54</v>
      </c>
      <c r="E41" s="35" t="s">
        <v>128</v>
      </c>
    </row>
    <row r="42" spans="1:16" ht="25.5">
      <c r="A42" s="25" t="s">
        <v>45</v>
      </c>
      <c s="29" t="s">
        <v>40</v>
      </c>
      <c s="29" t="s">
        <v>135</v>
      </c>
      <c s="25" t="s">
        <v>47</v>
      </c>
      <c s="30" t="s">
        <v>136</v>
      </c>
      <c s="31" t="s">
        <v>103</v>
      </c>
      <c s="32">
        <v>700.394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40.25">
      <c r="A43" s="34" t="s">
        <v>50</v>
      </c>
      <c r="E43" s="35" t="s">
        <v>137</v>
      </c>
    </row>
    <row r="44" spans="1:5" ht="204">
      <c r="A44" s="36" t="s">
        <v>52</v>
      </c>
      <c r="E44" s="37" t="s">
        <v>138</v>
      </c>
    </row>
    <row r="45" spans="1:5" ht="63.75">
      <c r="A45" t="s">
        <v>54</v>
      </c>
      <c r="E45" s="35" t="s">
        <v>128</v>
      </c>
    </row>
    <row r="46" spans="1:16" ht="25.5">
      <c r="A46" s="25" t="s">
        <v>45</v>
      </c>
      <c s="29" t="s">
        <v>42</v>
      </c>
      <c s="29" t="s">
        <v>139</v>
      </c>
      <c s="25" t="s">
        <v>47</v>
      </c>
      <c s="30" t="s">
        <v>140</v>
      </c>
      <c s="31" t="s">
        <v>103</v>
      </c>
      <c s="32">
        <v>140.584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7.5">
      <c r="A47" s="34" t="s">
        <v>50</v>
      </c>
      <c r="E47" s="35" t="s">
        <v>141</v>
      </c>
    </row>
    <row r="48" spans="1:5" ht="242.25">
      <c r="A48" s="36" t="s">
        <v>52</v>
      </c>
      <c r="E48" s="37" t="s">
        <v>142</v>
      </c>
    </row>
    <row r="49" spans="1:5" ht="63.75">
      <c r="A49" t="s">
        <v>54</v>
      </c>
      <c r="E49" s="35" t="s">
        <v>128</v>
      </c>
    </row>
    <row r="50" spans="1:16" ht="12.75">
      <c r="A50" s="25" t="s">
        <v>45</v>
      </c>
      <c s="29" t="s">
        <v>143</v>
      </c>
      <c s="29" t="s">
        <v>144</v>
      </c>
      <c s="25" t="s">
        <v>47</v>
      </c>
      <c s="30" t="s">
        <v>145</v>
      </c>
      <c s="31" t="s">
        <v>146</v>
      </c>
      <c s="32">
        <v>144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38.25">
      <c r="A51" s="34" t="s">
        <v>50</v>
      </c>
      <c r="E51" s="35" t="s">
        <v>147</v>
      </c>
    </row>
    <row r="52" spans="1:5" ht="63.75">
      <c r="A52" s="36" t="s">
        <v>52</v>
      </c>
      <c r="E52" s="37" t="s">
        <v>148</v>
      </c>
    </row>
    <row r="53" spans="1:5" ht="63.75">
      <c r="A53" t="s">
        <v>54</v>
      </c>
      <c r="E53" s="35" t="s">
        <v>128</v>
      </c>
    </row>
    <row r="54" spans="1:16" ht="12.75">
      <c r="A54" s="25" t="s">
        <v>45</v>
      </c>
      <c s="29" t="s">
        <v>149</v>
      </c>
      <c s="29" t="s">
        <v>150</v>
      </c>
      <c s="25" t="s">
        <v>101</v>
      </c>
      <c s="30" t="s">
        <v>151</v>
      </c>
      <c s="31" t="s">
        <v>146</v>
      </c>
      <c s="32">
        <v>667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51">
      <c r="A55" s="34" t="s">
        <v>50</v>
      </c>
      <c r="E55" s="35" t="s">
        <v>152</v>
      </c>
    </row>
    <row r="56" spans="1:5" ht="102">
      <c r="A56" s="36" t="s">
        <v>52</v>
      </c>
      <c r="E56" s="37" t="s">
        <v>153</v>
      </c>
    </row>
    <row r="57" spans="1:5" ht="63.75">
      <c r="A57" t="s">
        <v>54</v>
      </c>
      <c r="E57" s="35" t="s">
        <v>128</v>
      </c>
    </row>
    <row r="58" spans="1:16" ht="12.75">
      <c r="A58" s="25" t="s">
        <v>45</v>
      </c>
      <c s="29" t="s">
        <v>154</v>
      </c>
      <c s="29" t="s">
        <v>150</v>
      </c>
      <c s="25" t="s">
        <v>107</v>
      </c>
      <c s="30" t="s">
        <v>151</v>
      </c>
      <c s="31" t="s">
        <v>146</v>
      </c>
      <c s="32">
        <v>248.5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38.25">
      <c r="A59" s="34" t="s">
        <v>50</v>
      </c>
      <c r="E59" s="35" t="s">
        <v>155</v>
      </c>
    </row>
    <row r="60" spans="1:5" ht="51">
      <c r="A60" s="36" t="s">
        <v>52</v>
      </c>
      <c r="E60" s="37" t="s">
        <v>156</v>
      </c>
    </row>
    <row r="61" spans="1:5" ht="63.75">
      <c r="A61" t="s">
        <v>54</v>
      </c>
      <c r="E61" s="35" t="s">
        <v>128</v>
      </c>
    </row>
    <row r="62" spans="1:16" ht="12.75">
      <c r="A62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103</v>
      </c>
      <c s="32">
        <v>903.15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53">
      <c r="A63" s="34" t="s">
        <v>50</v>
      </c>
      <c r="E63" s="35" t="s">
        <v>160</v>
      </c>
    </row>
    <row r="64" spans="1:5" ht="114.75">
      <c r="A64" s="36" t="s">
        <v>52</v>
      </c>
      <c r="E64" s="37" t="s">
        <v>161</v>
      </c>
    </row>
    <row r="65" spans="1:5" ht="63.75">
      <c r="A65" t="s">
        <v>54</v>
      </c>
      <c r="E65" s="35" t="s">
        <v>128</v>
      </c>
    </row>
    <row r="66" spans="1:16" ht="12.75">
      <c r="A66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146</v>
      </c>
      <c s="32">
        <v>1491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165</v>
      </c>
    </row>
    <row r="68" spans="1:5" ht="63.75">
      <c r="A68" s="36" t="s">
        <v>52</v>
      </c>
      <c r="E68" s="37" t="s">
        <v>166</v>
      </c>
    </row>
    <row r="69" spans="1:5" ht="25.5">
      <c r="A69" t="s">
        <v>54</v>
      </c>
      <c r="E69" s="35" t="s">
        <v>167</v>
      </c>
    </row>
    <row r="70" spans="1:16" ht="12.75">
      <c r="A70" s="25" t="s">
        <v>45</v>
      </c>
      <c s="29" t="s">
        <v>168</v>
      </c>
      <c s="29" t="s">
        <v>169</v>
      </c>
      <c s="25" t="s">
        <v>47</v>
      </c>
      <c s="30" t="s">
        <v>170</v>
      </c>
      <c s="31" t="s">
        <v>103</v>
      </c>
      <c s="32">
        <v>58.5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38.25">
      <c r="A71" s="34" t="s">
        <v>50</v>
      </c>
      <c r="E71" s="35" t="s">
        <v>171</v>
      </c>
    </row>
    <row r="72" spans="1:5" ht="12.75">
      <c r="A72" s="36" t="s">
        <v>52</v>
      </c>
      <c r="E72" s="37" t="s">
        <v>172</v>
      </c>
    </row>
    <row r="73" spans="1:5" ht="369.75">
      <c r="A73" t="s">
        <v>54</v>
      </c>
      <c r="E73" s="35" t="s">
        <v>173</v>
      </c>
    </row>
    <row r="74" spans="1:16" ht="12.75">
      <c r="A74" s="25" t="s">
        <v>45</v>
      </c>
      <c s="29" t="s">
        <v>174</v>
      </c>
      <c s="29" t="s">
        <v>175</v>
      </c>
      <c s="25" t="s">
        <v>47</v>
      </c>
      <c s="30" t="s">
        <v>176</v>
      </c>
      <c s="31" t="s">
        <v>103</v>
      </c>
      <c s="32">
        <v>147.5</v>
      </c>
      <c s="33">
        <v>0</v>
      </c>
      <c s="33">
        <f>ROUND(ROUND(H74,2)*ROUND(G74,3),2)</f>
      </c>
      <c r="O74">
        <f>(I74*0)/100</f>
      </c>
      <c t="s">
        <v>27</v>
      </c>
    </row>
    <row r="75" spans="1:5" ht="12.75">
      <c r="A75" s="34" t="s">
        <v>50</v>
      </c>
      <c r="E75" s="35" t="s">
        <v>177</v>
      </c>
    </row>
    <row r="76" spans="1:5" ht="12.75">
      <c r="A76" s="36" t="s">
        <v>52</v>
      </c>
      <c r="E76" s="37" t="s">
        <v>178</v>
      </c>
    </row>
    <row r="77" spans="1:5" ht="306">
      <c r="A77" t="s">
        <v>54</v>
      </c>
      <c r="E77" s="35" t="s">
        <v>179</v>
      </c>
    </row>
    <row r="78" spans="1:16" ht="12.75">
      <c r="A78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183</v>
      </c>
      <c s="32">
        <v>156.203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38.25">
      <c r="A79" s="34" t="s">
        <v>50</v>
      </c>
      <c r="E79" s="35" t="s">
        <v>184</v>
      </c>
    </row>
    <row r="80" spans="1:5" ht="76.5">
      <c r="A80" s="36" t="s">
        <v>52</v>
      </c>
      <c r="E80" s="37" t="s">
        <v>185</v>
      </c>
    </row>
    <row r="81" spans="1:5" ht="63.75">
      <c r="A81" t="s">
        <v>54</v>
      </c>
      <c r="E81" s="35" t="s">
        <v>186</v>
      </c>
    </row>
    <row r="82" spans="1:16" ht="12.75">
      <c r="A82" s="25" t="s">
        <v>45</v>
      </c>
      <c s="29" t="s">
        <v>187</v>
      </c>
      <c s="29" t="s">
        <v>188</v>
      </c>
      <c s="25" t="s">
        <v>47</v>
      </c>
      <c s="30" t="s">
        <v>189</v>
      </c>
      <c s="31" t="s">
        <v>146</v>
      </c>
      <c s="32">
        <v>140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38.25">
      <c r="A83" s="34" t="s">
        <v>50</v>
      </c>
      <c r="E83" s="35" t="s">
        <v>190</v>
      </c>
    </row>
    <row r="84" spans="1:5" ht="12.75">
      <c r="A84" s="36" t="s">
        <v>52</v>
      </c>
      <c r="E84" s="37" t="s">
        <v>191</v>
      </c>
    </row>
    <row r="85" spans="1:5" ht="63.75">
      <c r="A85" t="s">
        <v>54</v>
      </c>
      <c r="E85" s="35" t="s">
        <v>186</v>
      </c>
    </row>
    <row r="86" spans="1:16" ht="12.75">
      <c r="A86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103</v>
      </c>
      <c s="32">
        <v>437.88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40.25">
      <c r="A87" s="34" t="s">
        <v>50</v>
      </c>
      <c r="E87" s="35" t="s">
        <v>195</v>
      </c>
    </row>
    <row r="88" spans="1:5" ht="165.75">
      <c r="A88" s="36" t="s">
        <v>52</v>
      </c>
      <c r="E88" s="37" t="s">
        <v>196</v>
      </c>
    </row>
    <row r="89" spans="1:5" ht="318.75">
      <c r="A89" t="s">
        <v>54</v>
      </c>
      <c r="E89" s="35" t="s">
        <v>197</v>
      </c>
    </row>
    <row r="90" spans="1:16" ht="12.75">
      <c r="A90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103</v>
      </c>
      <c s="32">
        <v>496.5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63.75">
      <c r="A91" s="34" t="s">
        <v>50</v>
      </c>
      <c r="E91" s="35" t="s">
        <v>201</v>
      </c>
    </row>
    <row r="92" spans="1:5" ht="12.75">
      <c r="A92" s="36" t="s">
        <v>52</v>
      </c>
      <c r="E92" s="37" t="s">
        <v>202</v>
      </c>
    </row>
    <row r="93" spans="1:5" ht="191.25">
      <c r="A93" t="s">
        <v>54</v>
      </c>
      <c r="E93" s="35" t="s">
        <v>203</v>
      </c>
    </row>
    <row r="94" spans="1:16" ht="12.75">
      <c r="A94" s="25" t="s">
        <v>45</v>
      </c>
      <c s="29" t="s">
        <v>204</v>
      </c>
      <c s="29" t="s">
        <v>205</v>
      </c>
      <c s="25" t="s">
        <v>47</v>
      </c>
      <c s="30" t="s">
        <v>206</v>
      </c>
      <c s="31" t="s">
        <v>103</v>
      </c>
      <c s="32">
        <v>147.52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51">
      <c r="A95" s="34" t="s">
        <v>50</v>
      </c>
      <c r="E95" s="35" t="s">
        <v>207</v>
      </c>
    </row>
    <row r="96" spans="1:5" ht="51">
      <c r="A96" s="36" t="s">
        <v>52</v>
      </c>
      <c r="E96" s="37" t="s">
        <v>208</v>
      </c>
    </row>
    <row r="97" spans="1:5" ht="229.5">
      <c r="A97" t="s">
        <v>54</v>
      </c>
      <c r="E97" s="35" t="s">
        <v>209</v>
      </c>
    </row>
    <row r="98" spans="1:16" ht="12.75">
      <c r="A98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103</v>
      </c>
      <c s="32">
        <v>142.306</v>
      </c>
      <c s="33">
        <v>0</v>
      </c>
      <c s="33">
        <f>ROUND(ROUND(H98,2)*ROUND(G98,3),2)</f>
      </c>
      <c r="O98">
        <f>(I98*0)/100</f>
      </c>
      <c t="s">
        <v>27</v>
      </c>
    </row>
    <row r="99" spans="1:5" ht="25.5">
      <c r="A99" s="34" t="s">
        <v>50</v>
      </c>
      <c r="E99" s="35" t="s">
        <v>213</v>
      </c>
    </row>
    <row r="100" spans="1:5" ht="127.5">
      <c r="A100" s="36" t="s">
        <v>52</v>
      </c>
      <c r="E100" s="37" t="s">
        <v>214</v>
      </c>
    </row>
    <row r="101" spans="1:5" ht="229.5">
      <c r="A101" t="s">
        <v>54</v>
      </c>
      <c r="E101" s="35" t="s">
        <v>215</v>
      </c>
    </row>
    <row r="102" spans="1:16" ht="12.75">
      <c r="A102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103</v>
      </c>
      <c s="32">
        <v>286.086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51">
      <c r="A103" s="34" t="s">
        <v>50</v>
      </c>
      <c r="E103" s="35" t="s">
        <v>219</v>
      </c>
    </row>
    <row r="104" spans="1:5" ht="114.75">
      <c r="A104" s="36" t="s">
        <v>52</v>
      </c>
      <c r="E104" s="37" t="s">
        <v>220</v>
      </c>
    </row>
    <row r="105" spans="1:5" ht="229.5">
      <c r="A105" t="s">
        <v>54</v>
      </c>
      <c r="E105" s="35" t="s">
        <v>209</v>
      </c>
    </row>
    <row r="106" spans="1:16" ht="12.75">
      <c r="A106" s="25" t="s">
        <v>45</v>
      </c>
      <c s="29" t="s">
        <v>221</v>
      </c>
      <c s="29" t="s">
        <v>222</v>
      </c>
      <c s="25" t="s">
        <v>47</v>
      </c>
      <c s="30" t="s">
        <v>223</v>
      </c>
      <c s="31" t="s">
        <v>103</v>
      </c>
      <c s="32">
        <v>34.051</v>
      </c>
      <c s="33">
        <v>0</v>
      </c>
      <c s="33">
        <f>ROUND(ROUND(H106,2)*ROUND(G106,3),2)</f>
      </c>
      <c r="O106">
        <f>(I106*0)/100</f>
      </c>
      <c t="s">
        <v>27</v>
      </c>
    </row>
    <row r="107" spans="1:5" ht="25.5">
      <c r="A107" s="34" t="s">
        <v>50</v>
      </c>
      <c r="E107" s="35" t="s">
        <v>224</v>
      </c>
    </row>
    <row r="108" spans="1:5" ht="114.75">
      <c r="A108" s="36" t="s">
        <v>52</v>
      </c>
      <c r="E108" s="37" t="s">
        <v>225</v>
      </c>
    </row>
    <row r="109" spans="1:5" ht="293.25">
      <c r="A109" t="s">
        <v>54</v>
      </c>
      <c r="E109" s="35" t="s">
        <v>226</v>
      </c>
    </row>
    <row r="110" spans="1:16" ht="12.75">
      <c r="A110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183</v>
      </c>
      <c s="32">
        <v>497.68</v>
      </c>
      <c s="33">
        <v>0</v>
      </c>
      <c s="33">
        <f>ROUND(ROUND(H110,2)*ROUND(G110,3),2)</f>
      </c>
      <c r="O110">
        <f>(I110*0)/100</f>
      </c>
      <c t="s">
        <v>27</v>
      </c>
    </row>
    <row r="111" spans="1:5" ht="12.75">
      <c r="A111" s="34" t="s">
        <v>50</v>
      </c>
      <c r="E111" s="35" t="s">
        <v>230</v>
      </c>
    </row>
    <row r="112" spans="1:5" ht="51">
      <c r="A112" s="36" t="s">
        <v>52</v>
      </c>
      <c r="E112" s="37" t="s">
        <v>231</v>
      </c>
    </row>
    <row r="113" spans="1:5" ht="25.5">
      <c r="A113" t="s">
        <v>54</v>
      </c>
      <c r="E113" s="35" t="s">
        <v>232</v>
      </c>
    </row>
    <row r="114" spans="1:16" ht="12.75">
      <c r="A114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183</v>
      </c>
      <c s="32">
        <v>539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25.5">
      <c r="A115" s="34" t="s">
        <v>50</v>
      </c>
      <c r="E115" s="35" t="s">
        <v>236</v>
      </c>
    </row>
    <row r="116" spans="1:5" ht="12.75">
      <c r="A116" s="36" t="s">
        <v>52</v>
      </c>
      <c r="E116" s="37" t="s">
        <v>237</v>
      </c>
    </row>
    <row r="117" spans="1:5" ht="38.25">
      <c r="A117" t="s">
        <v>54</v>
      </c>
      <c r="E117" s="35" t="s">
        <v>238</v>
      </c>
    </row>
    <row r="118" spans="1:16" ht="12.75">
      <c r="A118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183</v>
      </c>
      <c s="32">
        <v>590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51">
      <c r="A119" s="34" t="s">
        <v>50</v>
      </c>
      <c r="E119" s="35" t="s">
        <v>242</v>
      </c>
    </row>
    <row r="120" spans="1:5" ht="51">
      <c r="A120" s="36" t="s">
        <v>52</v>
      </c>
      <c r="E120" s="37" t="s">
        <v>243</v>
      </c>
    </row>
    <row r="121" spans="1:5" ht="25.5">
      <c r="A121" t="s">
        <v>54</v>
      </c>
      <c r="E121" s="35" t="s">
        <v>244</v>
      </c>
    </row>
    <row r="122" spans="1:16" ht="12.75">
      <c r="A122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183</v>
      </c>
      <c s="32">
        <v>590</v>
      </c>
      <c s="33">
        <v>0</v>
      </c>
      <c s="33">
        <f>ROUND(ROUND(H122,2)*ROUND(G122,3),2)</f>
      </c>
      <c r="O122">
        <f>(I122*0)/100</f>
      </c>
      <c t="s">
        <v>27</v>
      </c>
    </row>
    <row r="123" spans="1:5" ht="12.75">
      <c r="A123" s="34" t="s">
        <v>50</v>
      </c>
      <c r="E123" s="35" t="s">
        <v>248</v>
      </c>
    </row>
    <row r="124" spans="1:5" ht="51">
      <c r="A124" s="36" t="s">
        <v>52</v>
      </c>
      <c r="E124" s="37" t="s">
        <v>243</v>
      </c>
    </row>
    <row r="125" spans="1:5" ht="38.25">
      <c r="A125" t="s">
        <v>54</v>
      </c>
      <c r="E125" s="35" t="s">
        <v>249</v>
      </c>
    </row>
    <row r="126" spans="1:18" ht="12.75" customHeight="1">
      <c r="A126" s="6" t="s">
        <v>43</v>
      </c>
      <c s="6"/>
      <c s="40" t="s">
        <v>23</v>
      </c>
      <c s="6"/>
      <c s="27" t="s">
        <v>250</v>
      </c>
      <c s="6"/>
      <c s="6"/>
      <c s="6"/>
      <c s="41">
        <f>0+Q126</f>
      </c>
      <c r="O126">
        <f>0+R126</f>
      </c>
      <c r="Q126">
        <f>0+I127+I131</f>
      </c>
      <c>
        <f>0+O127+O131</f>
      </c>
    </row>
    <row r="127" spans="1:16" ht="12.75">
      <c r="A127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183</v>
      </c>
      <c s="32">
        <v>429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25.5">
      <c r="A128" s="34" t="s">
        <v>50</v>
      </c>
      <c r="E128" s="35" t="s">
        <v>254</v>
      </c>
    </row>
    <row r="129" spans="1:5" ht="25.5">
      <c r="A129" s="36" t="s">
        <v>52</v>
      </c>
      <c r="E129" s="37" t="s">
        <v>255</v>
      </c>
    </row>
    <row r="130" spans="1:5" ht="51">
      <c r="A130" t="s">
        <v>54</v>
      </c>
      <c r="E130" s="35" t="s">
        <v>256</v>
      </c>
    </row>
    <row r="131" spans="1:16" ht="12.75">
      <c r="A131" s="25" t="s">
        <v>45</v>
      </c>
      <c s="29" t="s">
        <v>257</v>
      </c>
      <c s="29" t="s">
        <v>258</v>
      </c>
      <c s="25" t="s">
        <v>47</v>
      </c>
      <c s="30" t="s">
        <v>259</v>
      </c>
      <c s="31" t="s">
        <v>103</v>
      </c>
      <c s="32">
        <v>85.8</v>
      </c>
      <c s="33">
        <v>0</v>
      </c>
      <c s="33">
        <f>ROUND(ROUND(H131,2)*ROUND(G131,3),2)</f>
      </c>
      <c r="O131">
        <f>(I131*0)/100</f>
      </c>
      <c t="s">
        <v>27</v>
      </c>
    </row>
    <row r="132" spans="1:5" ht="38.25">
      <c r="A132" s="34" t="s">
        <v>50</v>
      </c>
      <c r="E132" s="35" t="s">
        <v>260</v>
      </c>
    </row>
    <row r="133" spans="1:5" ht="25.5">
      <c r="A133" s="36" t="s">
        <v>52</v>
      </c>
      <c r="E133" s="37" t="s">
        <v>261</v>
      </c>
    </row>
    <row r="134" spans="1:5" ht="38.25">
      <c r="A134" t="s">
        <v>54</v>
      </c>
      <c r="E134" s="35" t="s">
        <v>262</v>
      </c>
    </row>
    <row r="135" spans="1:18" ht="12.75" customHeight="1">
      <c r="A135" s="6" t="s">
        <v>43</v>
      </c>
      <c s="6"/>
      <c s="40" t="s">
        <v>33</v>
      </c>
      <c s="6"/>
      <c s="27" t="s">
        <v>263</v>
      </c>
      <c s="6"/>
      <c s="6"/>
      <c s="6"/>
      <c s="41">
        <f>0+Q135</f>
      </c>
      <c r="O135">
        <f>0+R135</f>
      </c>
      <c r="Q135">
        <f>0+I136+I140+I144+I148+I152+I156</f>
      </c>
      <c>
        <f>0+O136+O140+O144+O148+O152+O156</f>
      </c>
    </row>
    <row r="136" spans="1:16" ht="12.75">
      <c r="A136" s="25" t="s">
        <v>45</v>
      </c>
      <c s="29" t="s">
        <v>264</v>
      </c>
      <c s="29" t="s">
        <v>265</v>
      </c>
      <c s="25" t="s">
        <v>47</v>
      </c>
      <c s="30" t="s">
        <v>266</v>
      </c>
      <c s="31" t="s">
        <v>103</v>
      </c>
      <c s="32">
        <v>47.457</v>
      </c>
      <c s="33">
        <v>0</v>
      </c>
      <c s="33">
        <f>ROUND(ROUND(H136,2)*ROUND(G136,3),2)</f>
      </c>
      <c r="O136">
        <f>(I136*21)/100</f>
      </c>
      <c t="s">
        <v>23</v>
      </c>
    </row>
    <row r="137" spans="1:5" ht="76.5">
      <c r="A137" s="34" t="s">
        <v>50</v>
      </c>
      <c r="E137" s="35" t="s">
        <v>267</v>
      </c>
    </row>
    <row r="138" spans="1:5" ht="63.75">
      <c r="A138" s="36" t="s">
        <v>52</v>
      </c>
      <c r="E138" s="37" t="s">
        <v>268</v>
      </c>
    </row>
    <row r="139" spans="1:5" ht="369.75">
      <c r="A139" t="s">
        <v>54</v>
      </c>
      <c r="E139" s="35" t="s">
        <v>269</v>
      </c>
    </row>
    <row r="140" spans="1:16" ht="12.75">
      <c r="A140" s="25" t="s">
        <v>45</v>
      </c>
      <c s="29" t="s">
        <v>270</v>
      </c>
      <c s="29" t="s">
        <v>271</v>
      </c>
      <c s="25" t="s">
        <v>47</v>
      </c>
      <c s="30" t="s">
        <v>272</v>
      </c>
      <c s="31" t="s">
        <v>103</v>
      </c>
      <c s="32">
        <v>0.218</v>
      </c>
      <c s="33">
        <v>0</v>
      </c>
      <c s="33">
        <f>ROUND(ROUND(H140,2)*ROUND(G140,3),2)</f>
      </c>
      <c r="O140">
        <f>(I140*0)/100</f>
      </c>
      <c t="s">
        <v>27</v>
      </c>
    </row>
    <row r="141" spans="1:5" ht="25.5">
      <c r="A141" s="34" t="s">
        <v>50</v>
      </c>
      <c r="E141" s="35" t="s">
        <v>273</v>
      </c>
    </row>
    <row r="142" spans="1:5" ht="51">
      <c r="A142" s="36" t="s">
        <v>52</v>
      </c>
      <c r="E142" s="37" t="s">
        <v>274</v>
      </c>
    </row>
    <row r="143" spans="1:5" ht="369.75">
      <c r="A143" t="s">
        <v>54</v>
      </c>
      <c r="E143" s="35" t="s">
        <v>269</v>
      </c>
    </row>
    <row r="144" spans="1:16" ht="12.75">
      <c r="A144" s="25" t="s">
        <v>45</v>
      </c>
      <c s="29" t="s">
        <v>275</v>
      </c>
      <c s="29" t="s">
        <v>276</v>
      </c>
      <c s="25" t="s">
        <v>47</v>
      </c>
      <c s="30" t="s">
        <v>277</v>
      </c>
      <c s="31" t="s">
        <v>103</v>
      </c>
      <c s="32">
        <v>12.8</v>
      </c>
      <c s="33">
        <v>0</v>
      </c>
      <c s="33">
        <f>ROUND(ROUND(H144,2)*ROUND(G144,3),2)</f>
      </c>
      <c r="O144">
        <f>(I144*21)/100</f>
      </c>
      <c t="s">
        <v>23</v>
      </c>
    </row>
    <row r="145" spans="1:5" ht="12.75">
      <c r="A145" s="34" t="s">
        <v>50</v>
      </c>
      <c r="E145" s="35" t="s">
        <v>278</v>
      </c>
    </row>
    <row r="146" spans="1:5" ht="38.25">
      <c r="A146" s="36" t="s">
        <v>52</v>
      </c>
      <c r="E146" s="37" t="s">
        <v>279</v>
      </c>
    </row>
    <row r="147" spans="1:5" ht="38.25">
      <c r="A147" t="s">
        <v>54</v>
      </c>
      <c r="E147" s="35" t="s">
        <v>262</v>
      </c>
    </row>
    <row r="148" spans="1:16" ht="12.75">
      <c r="A148" s="25" t="s">
        <v>45</v>
      </c>
      <c s="29" t="s">
        <v>280</v>
      </c>
      <c s="29" t="s">
        <v>281</v>
      </c>
      <c s="25" t="s">
        <v>47</v>
      </c>
      <c s="30" t="s">
        <v>282</v>
      </c>
      <c s="31" t="s">
        <v>103</v>
      </c>
      <c s="32">
        <v>0.657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51">
      <c r="A149" s="34" t="s">
        <v>50</v>
      </c>
      <c r="E149" s="35" t="s">
        <v>283</v>
      </c>
    </row>
    <row r="150" spans="1:5" ht="12.75">
      <c r="A150" s="36" t="s">
        <v>52</v>
      </c>
      <c r="E150" s="37" t="s">
        <v>284</v>
      </c>
    </row>
    <row r="151" spans="1:5" ht="38.25">
      <c r="A151" t="s">
        <v>54</v>
      </c>
      <c r="E151" s="35" t="s">
        <v>285</v>
      </c>
    </row>
    <row r="152" spans="1:16" ht="12.75">
      <c r="A152" s="25" t="s">
        <v>45</v>
      </c>
      <c s="29" t="s">
        <v>286</v>
      </c>
      <c s="29" t="s">
        <v>287</v>
      </c>
      <c s="25" t="s">
        <v>47</v>
      </c>
      <c s="30" t="s">
        <v>288</v>
      </c>
      <c s="31" t="s">
        <v>103</v>
      </c>
      <c s="32">
        <v>0.218</v>
      </c>
      <c s="33">
        <v>0</v>
      </c>
      <c s="33">
        <f>ROUND(ROUND(H152,2)*ROUND(G152,3),2)</f>
      </c>
      <c r="O152">
        <f>(I152*0)/100</f>
      </c>
      <c t="s">
        <v>27</v>
      </c>
    </row>
    <row r="153" spans="1:5" ht="38.25">
      <c r="A153" s="34" t="s">
        <v>50</v>
      </c>
      <c r="E153" s="35" t="s">
        <v>289</v>
      </c>
    </row>
    <row r="154" spans="1:5" ht="51">
      <c r="A154" s="36" t="s">
        <v>52</v>
      </c>
      <c r="E154" s="37" t="s">
        <v>274</v>
      </c>
    </row>
    <row r="155" spans="1:5" ht="102">
      <c r="A155" t="s">
        <v>54</v>
      </c>
      <c r="E155" s="35" t="s">
        <v>290</v>
      </c>
    </row>
    <row r="156" spans="1:16" ht="12.75">
      <c r="A156" s="25" t="s">
        <v>45</v>
      </c>
      <c s="29" t="s">
        <v>291</v>
      </c>
      <c s="29" t="s">
        <v>292</v>
      </c>
      <c s="25" t="s">
        <v>47</v>
      </c>
      <c s="30" t="s">
        <v>293</v>
      </c>
      <c s="31" t="s">
        <v>103</v>
      </c>
      <c s="32">
        <v>0.18</v>
      </c>
      <c s="33">
        <v>0</v>
      </c>
      <c s="33">
        <f>ROUND(ROUND(H156,2)*ROUND(G156,3),2)</f>
      </c>
      <c r="O156">
        <f>(I156*0)/100</f>
      </c>
      <c t="s">
        <v>27</v>
      </c>
    </row>
    <row r="157" spans="1:5" ht="25.5">
      <c r="A157" s="34" t="s">
        <v>50</v>
      </c>
      <c r="E157" s="35" t="s">
        <v>294</v>
      </c>
    </row>
    <row r="158" spans="1:5" ht="38.25">
      <c r="A158" s="36" t="s">
        <v>52</v>
      </c>
      <c r="E158" s="37" t="s">
        <v>295</v>
      </c>
    </row>
    <row r="159" spans="1:5" ht="357">
      <c r="A159" t="s">
        <v>54</v>
      </c>
      <c r="E159" s="35" t="s">
        <v>296</v>
      </c>
    </row>
    <row r="160" spans="1:18" ht="12.75" customHeight="1">
      <c r="A160" s="6" t="s">
        <v>43</v>
      </c>
      <c s="6"/>
      <c s="40" t="s">
        <v>35</v>
      </c>
      <c s="6"/>
      <c s="27" t="s">
        <v>297</v>
      </c>
      <c s="6"/>
      <c s="6"/>
      <c s="6"/>
      <c s="41">
        <f>0+Q160</f>
      </c>
      <c r="O160">
        <f>0+R160</f>
      </c>
      <c r="Q160">
        <f>0+I161+I165+I169+I173+I177+I181+I185+I189+I193+I197+I201+I205+I209+I213+I217</f>
      </c>
      <c>
        <f>0+O161+O165+O169+O173+O177+O181+O185+O189+O193+O197+O201+O205+O209+O213+O217</f>
      </c>
    </row>
    <row r="161" spans="1:16" ht="12.75">
      <c r="A161" s="25" t="s">
        <v>45</v>
      </c>
      <c s="29" t="s">
        <v>298</v>
      </c>
      <c s="29" t="s">
        <v>299</v>
      </c>
      <c s="25" t="s">
        <v>47</v>
      </c>
      <c s="30" t="s">
        <v>300</v>
      </c>
      <c s="31" t="s">
        <v>183</v>
      </c>
      <c s="32">
        <v>3214.4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63.75">
      <c r="A162" s="34" t="s">
        <v>50</v>
      </c>
      <c r="E162" s="35" t="s">
        <v>301</v>
      </c>
    </row>
    <row r="163" spans="1:5" ht="114.75">
      <c r="A163" s="36" t="s">
        <v>52</v>
      </c>
      <c r="E163" s="37" t="s">
        <v>302</v>
      </c>
    </row>
    <row r="164" spans="1:5" ht="51">
      <c r="A164" t="s">
        <v>54</v>
      </c>
      <c r="E164" s="35" t="s">
        <v>303</v>
      </c>
    </row>
    <row r="165" spans="1:16" ht="12.75">
      <c r="A165" s="25" t="s">
        <v>45</v>
      </c>
      <c s="29" t="s">
        <v>304</v>
      </c>
      <c s="29" t="s">
        <v>305</v>
      </c>
      <c s="25" t="s">
        <v>47</v>
      </c>
      <c s="30" t="s">
        <v>306</v>
      </c>
      <c s="31" t="s">
        <v>183</v>
      </c>
      <c s="32">
        <v>87.36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38.25">
      <c r="A166" s="34" t="s">
        <v>50</v>
      </c>
      <c r="E166" s="35" t="s">
        <v>307</v>
      </c>
    </row>
    <row r="167" spans="1:5" ht="76.5">
      <c r="A167" s="36" t="s">
        <v>52</v>
      </c>
      <c r="E167" s="37" t="s">
        <v>308</v>
      </c>
    </row>
    <row r="168" spans="1:5" ht="51">
      <c r="A168" t="s">
        <v>54</v>
      </c>
      <c r="E168" s="35" t="s">
        <v>303</v>
      </c>
    </row>
    <row r="169" spans="1:16" ht="12.75">
      <c r="A169" s="25" t="s">
        <v>45</v>
      </c>
      <c s="29" t="s">
        <v>309</v>
      </c>
      <c s="29" t="s">
        <v>310</v>
      </c>
      <c s="25" t="s">
        <v>47</v>
      </c>
      <c s="30" t="s">
        <v>311</v>
      </c>
      <c s="31" t="s">
        <v>183</v>
      </c>
      <c s="32">
        <v>156.203</v>
      </c>
      <c s="33">
        <v>0</v>
      </c>
      <c s="33">
        <f>ROUND(ROUND(H169,2)*ROUND(G169,3),2)</f>
      </c>
      <c r="O169">
        <f>(I169*0)/100</f>
      </c>
      <c t="s">
        <v>27</v>
      </c>
    </row>
    <row r="170" spans="1:5" ht="63.75">
      <c r="A170" s="34" t="s">
        <v>50</v>
      </c>
      <c r="E170" s="35" t="s">
        <v>312</v>
      </c>
    </row>
    <row r="171" spans="1:5" ht="76.5">
      <c r="A171" s="36" t="s">
        <v>52</v>
      </c>
      <c r="E171" s="37" t="s">
        <v>185</v>
      </c>
    </row>
    <row r="172" spans="1:5" ht="102">
      <c r="A172" t="s">
        <v>54</v>
      </c>
      <c r="E172" s="35" t="s">
        <v>313</v>
      </c>
    </row>
    <row r="173" spans="1:16" ht="12.75">
      <c r="A173" s="25" t="s">
        <v>45</v>
      </c>
      <c s="29" t="s">
        <v>314</v>
      </c>
      <c s="29" t="s">
        <v>315</v>
      </c>
      <c s="25" t="s">
        <v>47</v>
      </c>
      <c s="30" t="s">
        <v>316</v>
      </c>
      <c s="31" t="s">
        <v>183</v>
      </c>
      <c s="32">
        <v>2816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25.5">
      <c r="A174" s="34" t="s">
        <v>50</v>
      </c>
      <c r="E174" s="35" t="s">
        <v>317</v>
      </c>
    </row>
    <row r="175" spans="1:5" ht="12.75">
      <c r="A175" s="36" t="s">
        <v>52</v>
      </c>
      <c r="E175" s="37" t="s">
        <v>318</v>
      </c>
    </row>
    <row r="176" spans="1:5" ht="51">
      <c r="A176" t="s">
        <v>54</v>
      </c>
      <c r="E176" s="35" t="s">
        <v>319</v>
      </c>
    </row>
    <row r="177" spans="1:16" ht="12.75">
      <c r="A177" s="25" t="s">
        <v>45</v>
      </c>
      <c s="29" t="s">
        <v>320</v>
      </c>
      <c s="29" t="s">
        <v>321</v>
      </c>
      <c s="25" t="s">
        <v>47</v>
      </c>
      <c s="30" t="s">
        <v>322</v>
      </c>
      <c s="31" t="s">
        <v>183</v>
      </c>
      <c s="32">
        <v>7770</v>
      </c>
      <c s="33">
        <v>0</v>
      </c>
      <c s="33">
        <f>ROUND(ROUND(H177,2)*ROUND(G177,3),2)</f>
      </c>
      <c r="O177">
        <f>(I177*21)/100</f>
      </c>
      <c t="s">
        <v>23</v>
      </c>
    </row>
    <row r="178" spans="1:5" ht="25.5">
      <c r="A178" s="34" t="s">
        <v>50</v>
      </c>
      <c r="E178" s="35" t="s">
        <v>323</v>
      </c>
    </row>
    <row r="179" spans="1:5" ht="12.75">
      <c r="A179" s="36" t="s">
        <v>52</v>
      </c>
      <c r="E179" s="37" t="s">
        <v>324</v>
      </c>
    </row>
    <row r="180" spans="1:5" ht="51">
      <c r="A180" t="s">
        <v>54</v>
      </c>
      <c r="E180" s="35" t="s">
        <v>325</v>
      </c>
    </row>
    <row r="181" spans="1:16" ht="12.75">
      <c r="A181" s="25" t="s">
        <v>45</v>
      </c>
      <c s="29" t="s">
        <v>326</v>
      </c>
      <c s="29" t="s">
        <v>327</v>
      </c>
      <c s="25" t="s">
        <v>47</v>
      </c>
      <c s="30" t="s">
        <v>322</v>
      </c>
      <c s="31" t="s">
        <v>183</v>
      </c>
      <c s="32">
        <v>7801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25.5">
      <c r="A182" s="34" t="s">
        <v>50</v>
      </c>
      <c r="E182" s="35" t="s">
        <v>328</v>
      </c>
    </row>
    <row r="183" spans="1:5" ht="12.75">
      <c r="A183" s="36" t="s">
        <v>52</v>
      </c>
      <c r="E183" s="37" t="s">
        <v>329</v>
      </c>
    </row>
    <row r="184" spans="1:5" ht="51">
      <c r="A184" t="s">
        <v>54</v>
      </c>
      <c r="E184" s="35" t="s">
        <v>325</v>
      </c>
    </row>
    <row r="185" spans="1:16" ht="12.75">
      <c r="A185" s="25" t="s">
        <v>45</v>
      </c>
      <c s="29" t="s">
        <v>330</v>
      </c>
      <c s="29" t="s">
        <v>331</v>
      </c>
      <c s="25" t="s">
        <v>47</v>
      </c>
      <c s="30" t="s">
        <v>332</v>
      </c>
      <c s="31" t="s">
        <v>183</v>
      </c>
      <c s="32">
        <v>207</v>
      </c>
      <c s="33">
        <v>0</v>
      </c>
      <c s="33">
        <f>ROUND(ROUND(H185,2)*ROUND(G185,3),2)</f>
      </c>
      <c r="O185">
        <f>(I185*21)/100</f>
      </c>
      <c t="s">
        <v>23</v>
      </c>
    </row>
    <row r="186" spans="1:5" ht="51">
      <c r="A186" s="34" t="s">
        <v>50</v>
      </c>
      <c r="E186" s="35" t="s">
        <v>333</v>
      </c>
    </row>
    <row r="187" spans="1:5" ht="12.75">
      <c r="A187" s="36" t="s">
        <v>52</v>
      </c>
      <c r="E187" s="37" t="s">
        <v>334</v>
      </c>
    </row>
    <row r="188" spans="1:5" ht="140.25">
      <c r="A188" t="s">
        <v>54</v>
      </c>
      <c r="E188" s="35" t="s">
        <v>335</v>
      </c>
    </row>
    <row r="189" spans="1:16" ht="12.75">
      <c r="A189" s="25" t="s">
        <v>45</v>
      </c>
      <c s="29" t="s">
        <v>336</v>
      </c>
      <c s="29" t="s">
        <v>337</v>
      </c>
      <c s="25" t="s">
        <v>338</v>
      </c>
      <c s="30" t="s">
        <v>339</v>
      </c>
      <c s="31" t="s">
        <v>183</v>
      </c>
      <c s="32">
        <v>7770</v>
      </c>
      <c s="33">
        <v>0</v>
      </c>
      <c s="33">
        <f>ROUND(ROUND(H189,2)*ROUND(G189,3),2)</f>
      </c>
      <c r="O189">
        <f>(I189*21)/100</f>
      </c>
      <c t="s">
        <v>23</v>
      </c>
    </row>
    <row r="190" spans="1:5" ht="38.25">
      <c r="A190" s="34" t="s">
        <v>50</v>
      </c>
      <c r="E190" s="35" t="s">
        <v>340</v>
      </c>
    </row>
    <row r="191" spans="1:5" ht="38.25">
      <c r="A191" s="36" t="s">
        <v>52</v>
      </c>
      <c r="E191" s="37" t="s">
        <v>341</v>
      </c>
    </row>
    <row r="192" spans="1:5" ht="140.25">
      <c r="A192" t="s">
        <v>54</v>
      </c>
      <c r="E192" s="35" t="s">
        <v>335</v>
      </c>
    </row>
    <row r="193" spans="1:16" ht="12.75">
      <c r="A193" s="25" t="s">
        <v>45</v>
      </c>
      <c s="29" t="s">
        <v>342</v>
      </c>
      <c s="29" t="s">
        <v>343</v>
      </c>
      <c s="25" t="s">
        <v>338</v>
      </c>
      <c s="30" t="s">
        <v>344</v>
      </c>
      <c s="31" t="s">
        <v>183</v>
      </c>
      <c s="32">
        <v>7801.25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38.25">
      <c r="A194" s="34" t="s">
        <v>50</v>
      </c>
      <c r="E194" s="35" t="s">
        <v>345</v>
      </c>
    </row>
    <row r="195" spans="1:5" ht="51">
      <c r="A195" s="36" t="s">
        <v>52</v>
      </c>
      <c r="E195" s="37" t="s">
        <v>346</v>
      </c>
    </row>
    <row r="196" spans="1:5" ht="140.25">
      <c r="A196" t="s">
        <v>54</v>
      </c>
      <c r="E196" s="35" t="s">
        <v>335</v>
      </c>
    </row>
    <row r="197" spans="1:16" ht="12.75">
      <c r="A197" s="25" t="s">
        <v>45</v>
      </c>
      <c s="29" t="s">
        <v>347</v>
      </c>
      <c s="29" t="s">
        <v>348</v>
      </c>
      <c s="25" t="s">
        <v>47</v>
      </c>
      <c s="30" t="s">
        <v>349</v>
      </c>
      <c s="31" t="s">
        <v>183</v>
      </c>
      <c s="32">
        <v>2816.1</v>
      </c>
      <c s="33">
        <v>0</v>
      </c>
      <c s="33">
        <f>ROUND(ROUND(H197,2)*ROUND(G197,3),2)</f>
      </c>
      <c r="O197">
        <f>(I197*21)/100</f>
      </c>
      <c t="s">
        <v>23</v>
      </c>
    </row>
    <row r="198" spans="1:5" ht="89.25">
      <c r="A198" s="34" t="s">
        <v>50</v>
      </c>
      <c r="E198" s="35" t="s">
        <v>350</v>
      </c>
    </row>
    <row r="199" spans="1:5" ht="89.25">
      <c r="A199" s="36" t="s">
        <v>52</v>
      </c>
      <c r="E199" s="37" t="s">
        <v>351</v>
      </c>
    </row>
    <row r="200" spans="1:5" ht="140.25">
      <c r="A200" t="s">
        <v>54</v>
      </c>
      <c r="E200" s="35" t="s">
        <v>335</v>
      </c>
    </row>
    <row r="201" spans="1:16" ht="12.75">
      <c r="A201" s="25" t="s">
        <v>45</v>
      </c>
      <c s="29" t="s">
        <v>352</v>
      </c>
      <c s="29" t="s">
        <v>353</v>
      </c>
      <c s="25" t="s">
        <v>47</v>
      </c>
      <c s="30" t="s">
        <v>354</v>
      </c>
      <c s="31" t="s">
        <v>183</v>
      </c>
      <c s="32">
        <v>15</v>
      </c>
      <c s="33">
        <v>0</v>
      </c>
      <c s="33">
        <f>ROUND(ROUND(H201,2)*ROUND(G201,3),2)</f>
      </c>
      <c r="O201">
        <f>(I201*21)/100</f>
      </c>
      <c t="s">
        <v>23</v>
      </c>
    </row>
    <row r="202" spans="1:5" ht="38.25">
      <c r="A202" s="34" t="s">
        <v>50</v>
      </c>
      <c r="E202" s="35" t="s">
        <v>355</v>
      </c>
    </row>
    <row r="203" spans="1:5" ht="12.75">
      <c r="A203" s="36" t="s">
        <v>52</v>
      </c>
      <c r="E203" s="37" t="s">
        <v>356</v>
      </c>
    </row>
    <row r="204" spans="1:5" ht="153">
      <c r="A204" t="s">
        <v>54</v>
      </c>
      <c r="E204" s="35" t="s">
        <v>357</v>
      </c>
    </row>
    <row r="205" spans="1:16" ht="12.75">
      <c r="A205" s="25" t="s">
        <v>45</v>
      </c>
      <c s="29" t="s">
        <v>358</v>
      </c>
      <c s="29" t="s">
        <v>359</v>
      </c>
      <c s="25" t="s">
        <v>47</v>
      </c>
      <c s="30" t="s">
        <v>360</v>
      </c>
      <c s="31" t="s">
        <v>183</v>
      </c>
      <c s="32">
        <v>3.25</v>
      </c>
      <c s="33">
        <v>0</v>
      </c>
      <c s="33">
        <f>ROUND(ROUND(H205,2)*ROUND(G205,3),2)</f>
      </c>
      <c r="O205">
        <f>(I205*21)/100</f>
      </c>
      <c t="s">
        <v>23</v>
      </c>
    </row>
    <row r="206" spans="1:5" ht="51">
      <c r="A206" s="34" t="s">
        <v>50</v>
      </c>
      <c r="E206" s="35" t="s">
        <v>361</v>
      </c>
    </row>
    <row r="207" spans="1:5" ht="12.75">
      <c r="A207" s="36" t="s">
        <v>52</v>
      </c>
      <c r="E207" s="37" t="s">
        <v>362</v>
      </c>
    </row>
    <row r="208" spans="1:5" ht="89.25">
      <c r="A208" t="s">
        <v>54</v>
      </c>
      <c r="E208" s="35" t="s">
        <v>363</v>
      </c>
    </row>
    <row r="209" spans="1:16" ht="12.75">
      <c r="A209" s="25" t="s">
        <v>45</v>
      </c>
      <c s="29" t="s">
        <v>364</v>
      </c>
      <c s="29" t="s">
        <v>365</v>
      </c>
      <c s="25" t="s">
        <v>47</v>
      </c>
      <c s="30" t="s">
        <v>366</v>
      </c>
      <c s="31" t="s">
        <v>183</v>
      </c>
      <c s="32">
        <v>6.66</v>
      </c>
      <c s="33">
        <v>0</v>
      </c>
      <c s="33">
        <f>ROUND(ROUND(H209,2)*ROUND(G209,3),2)</f>
      </c>
      <c r="O209">
        <f>(I209*21)/100</f>
      </c>
      <c t="s">
        <v>23</v>
      </c>
    </row>
    <row r="210" spans="1:5" ht="51">
      <c r="A210" s="34" t="s">
        <v>50</v>
      </c>
      <c r="E210" s="35" t="s">
        <v>367</v>
      </c>
    </row>
    <row r="211" spans="1:5" ht="12.75">
      <c r="A211" s="36" t="s">
        <v>52</v>
      </c>
      <c r="E211" s="37" t="s">
        <v>368</v>
      </c>
    </row>
    <row r="212" spans="1:5" ht="89.25">
      <c r="A212" t="s">
        <v>54</v>
      </c>
      <c r="E212" s="35" t="s">
        <v>363</v>
      </c>
    </row>
    <row r="213" spans="1:16" ht="12.75">
      <c r="A213" s="25" t="s">
        <v>45</v>
      </c>
      <c s="29" t="s">
        <v>369</v>
      </c>
      <c s="29" t="s">
        <v>370</v>
      </c>
      <c s="25" t="s">
        <v>47</v>
      </c>
      <c s="30" t="s">
        <v>371</v>
      </c>
      <c s="31" t="s">
        <v>183</v>
      </c>
      <c s="32">
        <v>62.45</v>
      </c>
      <c s="33">
        <v>0</v>
      </c>
      <c s="33">
        <f>ROUND(ROUND(H213,2)*ROUND(G213,3),2)</f>
      </c>
      <c r="O213">
        <f>(I213*21)/100</f>
      </c>
      <c t="s">
        <v>23</v>
      </c>
    </row>
    <row r="214" spans="1:5" ht="38.25">
      <c r="A214" s="34" t="s">
        <v>50</v>
      </c>
      <c r="E214" s="35" t="s">
        <v>372</v>
      </c>
    </row>
    <row r="215" spans="1:5" ht="12.75">
      <c r="A215" s="36" t="s">
        <v>52</v>
      </c>
      <c r="E215" s="37" t="s">
        <v>373</v>
      </c>
    </row>
    <row r="216" spans="1:5" ht="89.25">
      <c r="A216" t="s">
        <v>54</v>
      </c>
      <c r="E216" s="35" t="s">
        <v>363</v>
      </c>
    </row>
    <row r="217" spans="1:16" ht="12.75">
      <c r="A217" s="25" t="s">
        <v>45</v>
      </c>
      <c s="29" t="s">
        <v>374</v>
      </c>
      <c s="29" t="s">
        <v>375</v>
      </c>
      <c s="25" t="s">
        <v>47</v>
      </c>
      <c s="30" t="s">
        <v>376</v>
      </c>
      <c s="31" t="s">
        <v>183</v>
      </c>
      <c s="32">
        <v>2.75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38.25">
      <c r="A218" s="34" t="s">
        <v>50</v>
      </c>
      <c r="E218" s="35" t="s">
        <v>377</v>
      </c>
    </row>
    <row r="219" spans="1:5" ht="12.75">
      <c r="A219" s="36" t="s">
        <v>52</v>
      </c>
      <c r="E219" s="37" t="s">
        <v>378</v>
      </c>
    </row>
    <row r="220" spans="1:5" ht="89.25">
      <c r="A220" t="s">
        <v>54</v>
      </c>
      <c r="E220" s="35" t="s">
        <v>363</v>
      </c>
    </row>
    <row r="221" spans="1:18" ht="12.75" customHeight="1">
      <c r="A221" s="6" t="s">
        <v>43</v>
      </c>
      <c s="6"/>
      <c s="40" t="s">
        <v>78</v>
      </c>
      <c s="6"/>
      <c s="27" t="s">
        <v>379</v>
      </c>
      <c s="6"/>
      <c s="6"/>
      <c s="6"/>
      <c s="41">
        <f>0+Q221</f>
      </c>
      <c r="O221">
        <f>0+R221</f>
      </c>
      <c r="Q221">
        <f>0+I222</f>
      </c>
      <c>
        <f>0+O222</f>
      </c>
    </row>
    <row r="222" spans="1:16" ht="12.75">
      <c r="A222" s="25" t="s">
        <v>45</v>
      </c>
      <c s="29" t="s">
        <v>380</v>
      </c>
      <c s="29" t="s">
        <v>381</v>
      </c>
      <c s="25" t="s">
        <v>47</v>
      </c>
      <c s="30" t="s">
        <v>382</v>
      </c>
      <c s="31" t="s">
        <v>183</v>
      </c>
      <c s="32">
        <v>20</v>
      </c>
      <c s="33">
        <v>0</v>
      </c>
      <c s="33">
        <f>ROUND(ROUND(H222,2)*ROUND(G222,3),2)</f>
      </c>
      <c r="O222">
        <f>(I222*21)/100</f>
      </c>
      <c t="s">
        <v>23</v>
      </c>
    </row>
    <row r="223" spans="1:5" ht="12.75">
      <c r="A223" s="34" t="s">
        <v>50</v>
      </c>
      <c r="E223" s="35" t="s">
        <v>383</v>
      </c>
    </row>
    <row r="224" spans="1:5" ht="12.75">
      <c r="A224" s="36" t="s">
        <v>52</v>
      </c>
      <c r="E224" s="37" t="s">
        <v>384</v>
      </c>
    </row>
    <row r="225" spans="1:5" ht="89.25">
      <c r="A225" t="s">
        <v>54</v>
      </c>
      <c r="E225" s="35" t="s">
        <v>385</v>
      </c>
    </row>
    <row r="226" spans="1:18" ht="12.75" customHeight="1">
      <c r="A226" s="6" t="s">
        <v>43</v>
      </c>
      <c s="6"/>
      <c s="40" t="s">
        <v>82</v>
      </c>
      <c s="6"/>
      <c s="27" t="s">
        <v>386</v>
      </c>
      <c s="6"/>
      <c s="6"/>
      <c s="6"/>
      <c s="41">
        <f>0+Q226</f>
      </c>
      <c r="O226">
        <f>0+R226</f>
      </c>
      <c r="Q226">
        <f>0+I227+I231+I235+I239+I243+I247+I251+I255+I259</f>
      </c>
      <c>
        <f>0+O227+O231+O235+O239+O243+O247+O251+O255+O259</f>
      </c>
    </row>
    <row r="227" spans="1:16" ht="12.75">
      <c r="A227" s="25" t="s">
        <v>45</v>
      </c>
      <c s="29" t="s">
        <v>387</v>
      </c>
      <c s="29" t="s">
        <v>388</v>
      </c>
      <c s="25" t="s">
        <v>47</v>
      </c>
      <c s="30" t="s">
        <v>389</v>
      </c>
      <c s="31" t="s">
        <v>146</v>
      </c>
      <c s="32">
        <v>103</v>
      </c>
      <c s="33">
        <v>0</v>
      </c>
      <c s="33">
        <f>ROUND(ROUND(H227,2)*ROUND(G227,3),2)</f>
      </c>
      <c r="O227">
        <f>(I227*21)/100</f>
      </c>
      <c t="s">
        <v>23</v>
      </c>
    </row>
    <row r="228" spans="1:5" ht="38.25">
      <c r="A228" s="34" t="s">
        <v>50</v>
      </c>
      <c r="E228" s="35" t="s">
        <v>390</v>
      </c>
    </row>
    <row r="229" spans="1:5" ht="12.75">
      <c r="A229" s="36" t="s">
        <v>52</v>
      </c>
      <c r="E229" s="37" t="s">
        <v>391</v>
      </c>
    </row>
    <row r="230" spans="1:5" ht="255">
      <c r="A230" t="s">
        <v>54</v>
      </c>
      <c r="E230" s="35" t="s">
        <v>392</v>
      </c>
    </row>
    <row r="231" spans="1:16" ht="12.75">
      <c r="A231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146</v>
      </c>
      <c s="32">
        <v>14</v>
      </c>
      <c s="33">
        <v>0</v>
      </c>
      <c s="33">
        <f>ROUND(ROUND(H231,2)*ROUND(G231,3),2)</f>
      </c>
      <c r="O231">
        <f>(I231*21)/100</f>
      </c>
      <c t="s">
        <v>23</v>
      </c>
    </row>
    <row r="232" spans="1:5" ht="25.5">
      <c r="A232" s="34" t="s">
        <v>50</v>
      </c>
      <c r="E232" s="35" t="s">
        <v>396</v>
      </c>
    </row>
    <row r="233" spans="1:5" ht="12.75">
      <c r="A233" s="36" t="s">
        <v>52</v>
      </c>
      <c r="E233" s="37" t="s">
        <v>397</v>
      </c>
    </row>
    <row r="234" spans="1:5" ht="242.25">
      <c r="A234" t="s">
        <v>54</v>
      </c>
      <c r="E234" s="35" t="s">
        <v>398</v>
      </c>
    </row>
    <row r="235" spans="1:16" ht="12.75">
      <c r="A235" s="25" t="s">
        <v>45</v>
      </c>
      <c s="29" t="s">
        <v>399</v>
      </c>
      <c s="29" t="s">
        <v>400</v>
      </c>
      <c s="25" t="s">
        <v>47</v>
      </c>
      <c s="30" t="s">
        <v>401</v>
      </c>
      <c s="31" t="s">
        <v>85</v>
      </c>
      <c s="32">
        <v>1</v>
      </c>
      <c s="33">
        <v>0</v>
      </c>
      <c s="33">
        <f>ROUND(ROUND(H235,2)*ROUND(G235,3),2)</f>
      </c>
      <c r="O235">
        <f>(I235*21)/100</f>
      </c>
      <c t="s">
        <v>23</v>
      </c>
    </row>
    <row r="236" spans="1:5" ht="38.25">
      <c r="A236" s="34" t="s">
        <v>50</v>
      </c>
      <c r="E236" s="35" t="s">
        <v>402</v>
      </c>
    </row>
    <row r="237" spans="1:5" ht="12.75">
      <c r="A237" s="36" t="s">
        <v>52</v>
      </c>
      <c r="E237" s="37" t="s">
        <v>403</v>
      </c>
    </row>
    <row r="238" spans="1:5" ht="242.25">
      <c r="A238" t="s">
        <v>54</v>
      </c>
      <c r="E238" s="35" t="s">
        <v>404</v>
      </c>
    </row>
    <row r="239" spans="1:16" ht="12.75">
      <c r="A239" s="25" t="s">
        <v>45</v>
      </c>
      <c s="29" t="s">
        <v>405</v>
      </c>
      <c s="29" t="s">
        <v>406</v>
      </c>
      <c s="25" t="s">
        <v>47</v>
      </c>
      <c s="30" t="s">
        <v>407</v>
      </c>
      <c s="31" t="s">
        <v>85</v>
      </c>
      <c s="32">
        <v>34</v>
      </c>
      <c s="33">
        <v>0</v>
      </c>
      <c s="33">
        <f>ROUND(ROUND(H239,2)*ROUND(G239,3),2)</f>
      </c>
      <c r="O239">
        <f>(I239*21)/100</f>
      </c>
      <c t="s">
        <v>23</v>
      </c>
    </row>
    <row r="240" spans="1:5" ht="38.25">
      <c r="A240" s="34" t="s">
        <v>50</v>
      </c>
      <c r="E240" s="35" t="s">
        <v>408</v>
      </c>
    </row>
    <row r="241" spans="1:5" ht="76.5">
      <c r="A241" s="36" t="s">
        <v>52</v>
      </c>
      <c r="E241" s="37" t="s">
        <v>409</v>
      </c>
    </row>
    <row r="242" spans="1:5" ht="76.5">
      <c r="A242" t="s">
        <v>54</v>
      </c>
      <c r="E242" s="35" t="s">
        <v>410</v>
      </c>
    </row>
    <row r="243" spans="1:16" ht="12.75">
      <c r="A243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85</v>
      </c>
      <c s="32">
        <v>31</v>
      </c>
      <c s="33">
        <v>0</v>
      </c>
      <c s="33">
        <f>ROUND(ROUND(H243,2)*ROUND(G243,3),2)</f>
      </c>
      <c r="O243">
        <f>(I243*21)/100</f>
      </c>
      <c t="s">
        <v>23</v>
      </c>
    </row>
    <row r="244" spans="1:5" ht="38.25">
      <c r="A244" s="34" t="s">
        <v>50</v>
      </c>
      <c r="E244" s="35" t="s">
        <v>414</v>
      </c>
    </row>
    <row r="245" spans="1:5" ht="12.75">
      <c r="A245" s="36" t="s">
        <v>52</v>
      </c>
      <c r="E245" s="37" t="s">
        <v>415</v>
      </c>
    </row>
    <row r="246" spans="1:5" ht="12.75">
      <c r="A246" t="s">
        <v>54</v>
      </c>
      <c r="E246" s="35" t="s">
        <v>416</v>
      </c>
    </row>
    <row r="247" spans="1:16" ht="12.75">
      <c r="A247" s="25" t="s">
        <v>45</v>
      </c>
      <c s="29" t="s">
        <v>417</v>
      </c>
      <c s="29" t="s">
        <v>418</v>
      </c>
      <c s="25" t="s">
        <v>47</v>
      </c>
      <c s="30" t="s">
        <v>419</v>
      </c>
      <c s="31" t="s">
        <v>85</v>
      </c>
      <c s="32">
        <v>48</v>
      </c>
      <c s="33">
        <v>0</v>
      </c>
      <c s="33">
        <f>ROUND(ROUND(H247,2)*ROUND(G247,3),2)</f>
      </c>
      <c r="O247">
        <f>(I247*21)/100</f>
      </c>
      <c t="s">
        <v>23</v>
      </c>
    </row>
    <row r="248" spans="1:5" ht="25.5">
      <c r="A248" s="34" t="s">
        <v>50</v>
      </c>
      <c r="E248" s="35" t="s">
        <v>420</v>
      </c>
    </row>
    <row r="249" spans="1:5" ht="51">
      <c r="A249" s="36" t="s">
        <v>52</v>
      </c>
      <c r="E249" s="37" t="s">
        <v>421</v>
      </c>
    </row>
    <row r="250" spans="1:5" ht="12.75">
      <c r="A250" t="s">
        <v>54</v>
      </c>
      <c r="E250" s="35" t="s">
        <v>422</v>
      </c>
    </row>
    <row r="251" spans="1:16" ht="12.75">
      <c r="A251" s="25" t="s">
        <v>45</v>
      </c>
      <c s="29" t="s">
        <v>423</v>
      </c>
      <c s="29" t="s">
        <v>424</v>
      </c>
      <c s="25" t="s">
        <v>47</v>
      </c>
      <c s="30" t="s">
        <v>425</v>
      </c>
      <c s="31" t="s">
        <v>103</v>
      </c>
      <c s="32">
        <v>31</v>
      </c>
      <c s="33">
        <v>0</v>
      </c>
      <c s="33">
        <f>ROUND(ROUND(H251,2)*ROUND(G251,3),2)</f>
      </c>
      <c r="O251">
        <f>(I251*21)/100</f>
      </c>
      <c t="s">
        <v>23</v>
      </c>
    </row>
    <row r="252" spans="1:5" ht="25.5">
      <c r="A252" s="34" t="s">
        <v>50</v>
      </c>
      <c r="E252" s="35" t="s">
        <v>426</v>
      </c>
    </row>
    <row r="253" spans="1:5" ht="12.75">
      <c r="A253" s="36" t="s">
        <v>52</v>
      </c>
      <c r="E253" s="37" t="s">
        <v>415</v>
      </c>
    </row>
    <row r="254" spans="1:5" ht="38.25">
      <c r="A254" t="s">
        <v>54</v>
      </c>
      <c r="E254" s="35" t="s">
        <v>427</v>
      </c>
    </row>
    <row r="255" spans="1:16" ht="12.75">
      <c r="A255" s="25" t="s">
        <v>45</v>
      </c>
      <c s="29" t="s">
        <v>428</v>
      </c>
      <c s="29" t="s">
        <v>429</v>
      </c>
      <c s="25" t="s">
        <v>47</v>
      </c>
      <c s="30" t="s">
        <v>430</v>
      </c>
      <c s="31" t="s">
        <v>85</v>
      </c>
      <c s="32">
        <v>34</v>
      </c>
      <c s="33">
        <v>0</v>
      </c>
      <c s="33">
        <f>ROUND(ROUND(H255,2)*ROUND(G255,3),2)</f>
      </c>
      <c r="O255">
        <f>(I255*21)/100</f>
      </c>
      <c t="s">
        <v>23</v>
      </c>
    </row>
    <row r="256" spans="1:5" ht="25.5">
      <c r="A256" s="34" t="s">
        <v>50</v>
      </c>
      <c r="E256" s="35" t="s">
        <v>431</v>
      </c>
    </row>
    <row r="257" spans="1:5" ht="12.75">
      <c r="A257" s="36" t="s">
        <v>52</v>
      </c>
      <c r="E257" s="37" t="s">
        <v>432</v>
      </c>
    </row>
    <row r="258" spans="1:5" ht="51">
      <c r="A258" t="s">
        <v>54</v>
      </c>
      <c r="E258" s="35" t="s">
        <v>433</v>
      </c>
    </row>
    <row r="259" spans="1:16" ht="12.75">
      <c r="A259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146</v>
      </c>
      <c s="32">
        <v>25</v>
      </c>
      <c s="33">
        <v>0</v>
      </c>
      <c s="33">
        <f>ROUND(ROUND(H259,2)*ROUND(G259,3),2)</f>
      </c>
      <c r="O259">
        <f>(I259*0)/100</f>
      </c>
      <c t="s">
        <v>27</v>
      </c>
    </row>
    <row r="260" spans="1:5" ht="38.25">
      <c r="A260" s="34" t="s">
        <v>50</v>
      </c>
      <c r="E260" s="35" t="s">
        <v>437</v>
      </c>
    </row>
    <row r="261" spans="1:5" ht="25.5">
      <c r="A261" s="36" t="s">
        <v>52</v>
      </c>
      <c r="E261" s="37" t="s">
        <v>438</v>
      </c>
    </row>
    <row r="262" spans="1:5" ht="63.75">
      <c r="A262" t="s">
        <v>54</v>
      </c>
      <c r="E262" s="35" t="s">
        <v>439</v>
      </c>
    </row>
    <row r="263" spans="1:18" ht="12.75" customHeight="1">
      <c r="A263" s="6" t="s">
        <v>43</v>
      </c>
      <c s="6"/>
      <c s="40" t="s">
        <v>40</v>
      </c>
      <c s="6"/>
      <c s="27" t="s">
        <v>440</v>
      </c>
      <c s="6"/>
      <c s="6"/>
      <c s="6"/>
      <c s="41">
        <f>0+Q263</f>
      </c>
      <c r="O263">
        <f>0+R263</f>
      </c>
      <c r="Q263">
        <f>0+I264+I268+I272+I276+I280+I284+I288+I292+I296+I300+I304+I308+I312+I316+I320</f>
      </c>
      <c>
        <f>0+O264+O268+O272+O276+O280+O284+O288+O292+O296+O300+O304+O308+O312+O316+O320</f>
      </c>
    </row>
    <row r="264" spans="1:16" ht="12.75">
      <c r="A264" s="25" t="s">
        <v>45</v>
      </c>
      <c s="29" t="s">
        <v>441</v>
      </c>
      <c s="29" t="s">
        <v>442</v>
      </c>
      <c s="25" t="s">
        <v>47</v>
      </c>
      <c s="30" t="s">
        <v>443</v>
      </c>
      <c s="31" t="s">
        <v>85</v>
      </c>
      <c s="32">
        <v>1</v>
      </c>
      <c s="33">
        <v>0</v>
      </c>
      <c s="33">
        <f>ROUND(ROUND(H264,2)*ROUND(G264,3),2)</f>
      </c>
      <c r="O264">
        <f>(I264*21)/100</f>
      </c>
      <c t="s">
        <v>23</v>
      </c>
    </row>
    <row r="265" spans="1:5" ht="25.5">
      <c r="A265" s="34" t="s">
        <v>50</v>
      </c>
      <c r="E265" s="35" t="s">
        <v>444</v>
      </c>
    </row>
    <row r="266" spans="1:5" ht="12.75">
      <c r="A266" s="36" t="s">
        <v>52</v>
      </c>
      <c r="E266" s="37" t="s">
        <v>445</v>
      </c>
    </row>
    <row r="267" spans="1:5" ht="25.5">
      <c r="A267" t="s">
        <v>54</v>
      </c>
      <c r="E267" s="35" t="s">
        <v>446</v>
      </c>
    </row>
    <row r="268" spans="1:16" ht="25.5">
      <c r="A268" s="25" t="s">
        <v>45</v>
      </c>
      <c s="29" t="s">
        <v>447</v>
      </c>
      <c s="29" t="s">
        <v>448</v>
      </c>
      <c s="25" t="s">
        <v>47</v>
      </c>
      <c s="30" t="s">
        <v>449</v>
      </c>
      <c s="31" t="s">
        <v>85</v>
      </c>
      <c s="32">
        <v>51</v>
      </c>
      <c s="33">
        <v>0</v>
      </c>
      <c s="33">
        <f>ROUND(ROUND(H268,2)*ROUND(G268,3),2)</f>
      </c>
      <c r="O268">
        <f>(I268*21)/100</f>
      </c>
      <c t="s">
        <v>23</v>
      </c>
    </row>
    <row r="269" spans="1:5" ht="25.5">
      <c r="A269" s="34" t="s">
        <v>50</v>
      </c>
      <c r="E269" s="35" t="s">
        <v>450</v>
      </c>
    </row>
    <row r="270" spans="1:5" ht="140.25">
      <c r="A270" s="36" t="s">
        <v>52</v>
      </c>
      <c r="E270" s="37" t="s">
        <v>451</v>
      </c>
    </row>
    <row r="271" spans="1:5" ht="25.5">
      <c r="A271" t="s">
        <v>54</v>
      </c>
      <c r="E271" s="35" t="s">
        <v>452</v>
      </c>
    </row>
    <row r="272" spans="1:16" ht="12.75">
      <c r="A272" s="25" t="s">
        <v>45</v>
      </c>
      <c s="29" t="s">
        <v>453</v>
      </c>
      <c s="29" t="s">
        <v>454</v>
      </c>
      <c s="25" t="s">
        <v>47</v>
      </c>
      <c s="30" t="s">
        <v>455</v>
      </c>
      <c s="31" t="s">
        <v>85</v>
      </c>
      <c s="32">
        <v>32</v>
      </c>
      <c s="33">
        <v>0</v>
      </c>
      <c s="33">
        <f>ROUND(ROUND(H272,2)*ROUND(G272,3),2)</f>
      </c>
      <c r="O272">
        <f>(I272*21)/100</f>
      </c>
      <c t="s">
        <v>23</v>
      </c>
    </row>
    <row r="273" spans="1:5" ht="25.5">
      <c r="A273" s="34" t="s">
        <v>50</v>
      </c>
      <c r="E273" s="35" t="s">
        <v>456</v>
      </c>
    </row>
    <row r="274" spans="1:5" ht="12.75">
      <c r="A274" s="36" t="s">
        <v>52</v>
      </c>
      <c r="E274" s="37" t="s">
        <v>457</v>
      </c>
    </row>
    <row r="275" spans="1:5" ht="25.5">
      <c r="A275" t="s">
        <v>54</v>
      </c>
      <c r="E275" s="35" t="s">
        <v>458</v>
      </c>
    </row>
    <row r="276" spans="1:16" ht="25.5">
      <c r="A276" s="25" t="s">
        <v>45</v>
      </c>
      <c s="29" t="s">
        <v>459</v>
      </c>
      <c s="29" t="s">
        <v>460</v>
      </c>
      <c s="25" t="s">
        <v>47</v>
      </c>
      <c s="30" t="s">
        <v>461</v>
      </c>
      <c s="31" t="s">
        <v>85</v>
      </c>
      <c s="32">
        <v>42</v>
      </c>
      <c s="33">
        <v>0</v>
      </c>
      <c s="33">
        <f>ROUND(ROUND(H276,2)*ROUND(G276,3),2)</f>
      </c>
      <c r="O276">
        <f>(I276*21)/100</f>
      </c>
      <c t="s">
        <v>23</v>
      </c>
    </row>
    <row r="277" spans="1:5" ht="25.5">
      <c r="A277" s="34" t="s">
        <v>50</v>
      </c>
      <c r="E277" s="35" t="s">
        <v>462</v>
      </c>
    </row>
    <row r="278" spans="1:5" ht="12.75">
      <c r="A278" s="36" t="s">
        <v>52</v>
      </c>
      <c r="E278" s="37" t="s">
        <v>463</v>
      </c>
    </row>
    <row r="279" spans="1:5" ht="25.5">
      <c r="A279" t="s">
        <v>54</v>
      </c>
      <c r="E279" s="35" t="s">
        <v>464</v>
      </c>
    </row>
    <row r="280" spans="1:16" ht="12.75">
      <c r="A280" s="25" t="s">
        <v>45</v>
      </c>
      <c s="29" t="s">
        <v>465</v>
      </c>
      <c s="29" t="s">
        <v>466</v>
      </c>
      <c s="25" t="s">
        <v>47</v>
      </c>
      <c s="30" t="s">
        <v>467</v>
      </c>
      <c s="31" t="s">
        <v>85</v>
      </c>
      <c s="32">
        <v>29</v>
      </c>
      <c s="33">
        <v>0</v>
      </c>
      <c s="33">
        <f>ROUND(ROUND(H280,2)*ROUND(G280,3),2)</f>
      </c>
      <c r="O280">
        <f>(I280*21)/100</f>
      </c>
      <c t="s">
        <v>23</v>
      </c>
    </row>
    <row r="281" spans="1:5" ht="25.5">
      <c r="A281" s="34" t="s">
        <v>50</v>
      </c>
      <c r="E281" s="35" t="s">
        <v>468</v>
      </c>
    </row>
    <row r="282" spans="1:5" ht="12.75">
      <c r="A282" s="36" t="s">
        <v>52</v>
      </c>
      <c r="E282" s="37" t="s">
        <v>469</v>
      </c>
    </row>
    <row r="283" spans="1:5" ht="25.5">
      <c r="A283" t="s">
        <v>54</v>
      </c>
      <c r="E283" s="35" t="s">
        <v>458</v>
      </c>
    </row>
    <row r="284" spans="1:16" ht="25.5">
      <c r="A284" s="25" t="s">
        <v>45</v>
      </c>
      <c s="29" t="s">
        <v>470</v>
      </c>
      <c s="29" t="s">
        <v>471</v>
      </c>
      <c s="25" t="s">
        <v>47</v>
      </c>
      <c s="30" t="s">
        <v>472</v>
      </c>
      <c s="31" t="s">
        <v>183</v>
      </c>
      <c s="32">
        <v>255.625</v>
      </c>
      <c s="33">
        <v>0</v>
      </c>
      <c s="33">
        <f>ROUND(ROUND(H284,2)*ROUND(G284,3),2)</f>
      </c>
      <c r="O284">
        <f>(I284*21)/100</f>
      </c>
      <c t="s">
        <v>23</v>
      </c>
    </row>
    <row r="285" spans="1:5" ht="25.5">
      <c r="A285" s="34" t="s">
        <v>50</v>
      </c>
      <c r="E285" s="35" t="s">
        <v>473</v>
      </c>
    </row>
    <row r="286" spans="1:5" ht="76.5">
      <c r="A286" s="36" t="s">
        <v>52</v>
      </c>
      <c r="E286" s="37" t="s">
        <v>474</v>
      </c>
    </row>
    <row r="287" spans="1:5" ht="38.25">
      <c r="A287" t="s">
        <v>54</v>
      </c>
      <c r="E287" s="35" t="s">
        <v>475</v>
      </c>
    </row>
    <row r="288" spans="1:16" ht="25.5">
      <c r="A288" s="25" t="s">
        <v>45</v>
      </c>
      <c s="29" t="s">
        <v>476</v>
      </c>
      <c s="29" t="s">
        <v>477</v>
      </c>
      <c s="25" t="s">
        <v>47</v>
      </c>
      <c s="30" t="s">
        <v>478</v>
      </c>
      <c s="31" t="s">
        <v>183</v>
      </c>
      <c s="32">
        <v>255.625</v>
      </c>
      <c s="33">
        <v>0</v>
      </c>
      <c s="33">
        <f>ROUND(ROUND(H288,2)*ROUND(G288,3),2)</f>
      </c>
      <c r="O288">
        <f>(I288*21)/100</f>
      </c>
      <c t="s">
        <v>23</v>
      </c>
    </row>
    <row r="289" spans="1:5" ht="51">
      <c r="A289" s="34" t="s">
        <v>50</v>
      </c>
      <c r="E289" s="35" t="s">
        <v>479</v>
      </c>
    </row>
    <row r="290" spans="1:5" ht="76.5">
      <c r="A290" s="36" t="s">
        <v>52</v>
      </c>
      <c r="E290" s="37" t="s">
        <v>474</v>
      </c>
    </row>
    <row r="291" spans="1:5" ht="38.25">
      <c r="A291" t="s">
        <v>54</v>
      </c>
      <c r="E291" s="35" t="s">
        <v>475</v>
      </c>
    </row>
    <row r="292" spans="1:16" ht="25.5">
      <c r="A292" s="25" t="s">
        <v>45</v>
      </c>
      <c s="29" t="s">
        <v>480</v>
      </c>
      <c s="29" t="s">
        <v>481</v>
      </c>
      <c s="25" t="s">
        <v>47</v>
      </c>
      <c s="30" t="s">
        <v>482</v>
      </c>
      <c s="31" t="s">
        <v>183</v>
      </c>
      <c s="32">
        <v>377.75</v>
      </c>
      <c s="33">
        <v>0</v>
      </c>
      <c s="33">
        <f>ROUND(ROUND(H292,2)*ROUND(G292,3),2)</f>
      </c>
      <c r="O292">
        <f>(I292*21)/100</f>
      </c>
      <c t="s">
        <v>23</v>
      </c>
    </row>
    <row r="293" spans="1:5" ht="51">
      <c r="A293" s="34" t="s">
        <v>50</v>
      </c>
      <c r="E293" s="35" t="s">
        <v>483</v>
      </c>
    </row>
    <row r="294" spans="1:5" ht="12.75">
      <c r="A294" s="36" t="s">
        <v>52</v>
      </c>
      <c r="E294" s="37" t="s">
        <v>484</v>
      </c>
    </row>
    <row r="295" spans="1:5" ht="12.75">
      <c r="A295" t="s">
        <v>54</v>
      </c>
      <c r="E295" s="35" t="s">
        <v>485</v>
      </c>
    </row>
    <row r="296" spans="1:16" ht="12.75">
      <c r="A296" s="25" t="s">
        <v>45</v>
      </c>
      <c s="29" t="s">
        <v>486</v>
      </c>
      <c s="29" t="s">
        <v>487</v>
      </c>
      <c s="25" t="s">
        <v>47</v>
      </c>
      <c s="30" t="s">
        <v>488</v>
      </c>
      <c s="31" t="s">
        <v>183</v>
      </c>
      <c s="32">
        <v>8.4</v>
      </c>
      <c s="33">
        <v>0</v>
      </c>
      <c s="33">
        <f>ROUND(ROUND(H296,2)*ROUND(G296,3),2)</f>
      </c>
      <c r="O296">
        <f>(I296*21)/100</f>
      </c>
      <c t="s">
        <v>23</v>
      </c>
    </row>
    <row r="297" spans="1:5" ht="38.25">
      <c r="A297" s="34" t="s">
        <v>50</v>
      </c>
      <c r="E297" s="35" t="s">
        <v>489</v>
      </c>
    </row>
    <row r="298" spans="1:5" ht="63.75">
      <c r="A298" s="36" t="s">
        <v>52</v>
      </c>
      <c r="E298" s="37" t="s">
        <v>490</v>
      </c>
    </row>
    <row r="299" spans="1:5" ht="12.75">
      <c r="A299" t="s">
        <v>54</v>
      </c>
      <c r="E299" s="35" t="s">
        <v>491</v>
      </c>
    </row>
    <row r="300" spans="1:16" ht="12.75">
      <c r="A300" s="25" t="s">
        <v>45</v>
      </c>
      <c s="29" t="s">
        <v>492</v>
      </c>
      <c s="29" t="s">
        <v>493</v>
      </c>
      <c s="25" t="s">
        <v>47</v>
      </c>
      <c s="30" t="s">
        <v>494</v>
      </c>
      <c s="31" t="s">
        <v>146</v>
      </c>
      <c s="32">
        <v>15</v>
      </c>
      <c s="33">
        <v>0</v>
      </c>
      <c s="33">
        <f>ROUND(ROUND(H300,2)*ROUND(G300,3),2)</f>
      </c>
      <c r="O300">
        <f>(I300*21)/100</f>
      </c>
      <c t="s">
        <v>23</v>
      </c>
    </row>
    <row r="301" spans="1:5" ht="51">
      <c r="A301" s="34" t="s">
        <v>50</v>
      </c>
      <c r="E301" s="35" t="s">
        <v>495</v>
      </c>
    </row>
    <row r="302" spans="1:5" ht="25.5">
      <c r="A302" s="36" t="s">
        <v>52</v>
      </c>
      <c r="E302" s="37" t="s">
        <v>496</v>
      </c>
    </row>
    <row r="303" spans="1:5" ht="51">
      <c r="A303" t="s">
        <v>54</v>
      </c>
      <c r="E303" s="35" t="s">
        <v>497</v>
      </c>
    </row>
    <row r="304" spans="1:16" ht="12.75">
      <c r="A304" s="25" t="s">
        <v>45</v>
      </c>
      <c s="29" t="s">
        <v>498</v>
      </c>
      <c s="29" t="s">
        <v>499</v>
      </c>
      <c s="25" t="s">
        <v>47</v>
      </c>
      <c s="30" t="s">
        <v>500</v>
      </c>
      <c s="31" t="s">
        <v>146</v>
      </c>
      <c s="32">
        <v>2241</v>
      </c>
      <c s="33">
        <v>0</v>
      </c>
      <c s="33">
        <f>ROUND(ROUND(H304,2)*ROUND(G304,3),2)</f>
      </c>
      <c r="O304">
        <f>(I304*21)/100</f>
      </c>
      <c t="s">
        <v>23</v>
      </c>
    </row>
    <row r="305" spans="1:5" ht="51">
      <c r="A305" s="34" t="s">
        <v>50</v>
      </c>
      <c r="E305" s="35" t="s">
        <v>501</v>
      </c>
    </row>
    <row r="306" spans="1:5" ht="140.25">
      <c r="A306" s="36" t="s">
        <v>52</v>
      </c>
      <c r="E306" s="37" t="s">
        <v>502</v>
      </c>
    </row>
    <row r="307" spans="1:5" ht="51">
      <c r="A307" t="s">
        <v>54</v>
      </c>
      <c r="E307" s="35" t="s">
        <v>497</v>
      </c>
    </row>
    <row r="308" spans="1:16" ht="12.75">
      <c r="A308" s="25" t="s">
        <v>45</v>
      </c>
      <c s="29" t="s">
        <v>503</v>
      </c>
      <c s="29" t="s">
        <v>504</v>
      </c>
      <c s="25" t="s">
        <v>47</v>
      </c>
      <c s="30" t="s">
        <v>505</v>
      </c>
      <c s="31" t="s">
        <v>146</v>
      </c>
      <c s="32">
        <v>1491</v>
      </c>
      <c s="33">
        <v>0</v>
      </c>
      <c s="33">
        <f>ROUND(ROUND(H308,2)*ROUND(G308,3),2)</f>
      </c>
      <c r="O308">
        <f>(I308*21)/100</f>
      </c>
      <c t="s">
        <v>23</v>
      </c>
    </row>
    <row r="309" spans="1:5" ht="38.25">
      <c r="A309" s="34" t="s">
        <v>50</v>
      </c>
      <c r="E309" s="35" t="s">
        <v>506</v>
      </c>
    </row>
    <row r="310" spans="1:5" ht="63.75">
      <c r="A310" s="36" t="s">
        <v>52</v>
      </c>
      <c r="E310" s="37" t="s">
        <v>166</v>
      </c>
    </row>
    <row r="311" spans="1:5" ht="38.25">
      <c r="A311" t="s">
        <v>54</v>
      </c>
      <c r="E311" s="35" t="s">
        <v>507</v>
      </c>
    </row>
    <row r="312" spans="1:16" ht="12.75">
      <c r="A312" s="25" t="s">
        <v>45</v>
      </c>
      <c s="29" t="s">
        <v>508</v>
      </c>
      <c s="29" t="s">
        <v>509</v>
      </c>
      <c s="25" t="s">
        <v>47</v>
      </c>
      <c s="30" t="s">
        <v>510</v>
      </c>
      <c s="31" t="s">
        <v>183</v>
      </c>
      <c s="32">
        <v>10617</v>
      </c>
      <c s="33">
        <v>0</v>
      </c>
      <c s="33">
        <f>ROUND(ROUND(H312,2)*ROUND(G312,3),2)</f>
      </c>
      <c r="O312">
        <f>(I312*21)/100</f>
      </c>
      <c t="s">
        <v>23</v>
      </c>
    </row>
    <row r="313" spans="1:5" ht="12.75">
      <c r="A313" s="34" t="s">
        <v>50</v>
      </c>
      <c r="E313" s="35" t="s">
        <v>511</v>
      </c>
    </row>
    <row r="314" spans="1:5" ht="51">
      <c r="A314" s="36" t="s">
        <v>52</v>
      </c>
      <c r="E314" s="37" t="s">
        <v>512</v>
      </c>
    </row>
    <row r="315" spans="1:5" ht="25.5">
      <c r="A315" t="s">
        <v>54</v>
      </c>
      <c r="E315" s="35" t="s">
        <v>513</v>
      </c>
    </row>
    <row r="316" spans="1:16" ht="12.75">
      <c r="A316" s="25" t="s">
        <v>45</v>
      </c>
      <c s="29" t="s">
        <v>514</v>
      </c>
      <c s="29" t="s">
        <v>515</v>
      </c>
      <c s="25" t="s">
        <v>47</v>
      </c>
      <c s="30" t="s">
        <v>516</v>
      </c>
      <c s="31" t="s">
        <v>103</v>
      </c>
      <c s="32">
        <v>7.058</v>
      </c>
      <c s="33">
        <v>0</v>
      </c>
      <c s="33">
        <f>ROUND(ROUND(H316,2)*ROUND(G316,3),2)</f>
      </c>
      <c r="O316">
        <f>(I316*21)/100</f>
      </c>
      <c t="s">
        <v>23</v>
      </c>
    </row>
    <row r="317" spans="1:5" ht="38.25">
      <c r="A317" s="34" t="s">
        <v>50</v>
      </c>
      <c r="E317" s="35" t="s">
        <v>517</v>
      </c>
    </row>
    <row r="318" spans="1:5" ht="63.75">
      <c r="A318" s="36" t="s">
        <v>52</v>
      </c>
      <c r="E318" s="37" t="s">
        <v>518</v>
      </c>
    </row>
    <row r="319" spans="1:5" ht="102">
      <c r="A319" t="s">
        <v>54</v>
      </c>
      <c r="E319" s="35" t="s">
        <v>519</v>
      </c>
    </row>
    <row r="320" spans="1:16" ht="12.75">
      <c r="A320" s="25" t="s">
        <v>45</v>
      </c>
      <c s="29" t="s">
        <v>520</v>
      </c>
      <c s="29" t="s">
        <v>521</v>
      </c>
      <c s="25" t="s">
        <v>47</v>
      </c>
      <c s="30" t="s">
        <v>522</v>
      </c>
      <c s="31" t="s">
        <v>85</v>
      </c>
      <c s="32">
        <v>24</v>
      </c>
      <c s="33">
        <v>0</v>
      </c>
      <c s="33">
        <f>ROUND(ROUND(H320,2)*ROUND(G320,3),2)</f>
      </c>
      <c r="O320">
        <f>(I320*21)/100</f>
      </c>
      <c t="s">
        <v>23</v>
      </c>
    </row>
    <row r="321" spans="1:5" ht="51">
      <c r="A321" s="34" t="s">
        <v>50</v>
      </c>
      <c r="E321" s="35" t="s">
        <v>523</v>
      </c>
    </row>
    <row r="322" spans="1:5" ht="12.75">
      <c r="A322" s="36" t="s">
        <v>52</v>
      </c>
      <c r="E322" s="37" t="s">
        <v>524</v>
      </c>
    </row>
    <row r="323" spans="1:5" ht="89.25">
      <c r="A323" t="s">
        <v>54</v>
      </c>
      <c r="E323" s="35" t="s">
        <v>525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526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526</v>
      </c>
      <c s="6"/>
      <c s="18" t="s">
        <v>527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440</v>
      </c>
      <c s="19"/>
      <c s="19"/>
      <c s="19"/>
      <c s="28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25.5">
      <c r="A9" s="25" t="s">
        <v>45</v>
      </c>
      <c s="29" t="s">
        <v>29</v>
      </c>
      <c s="29" t="s">
        <v>528</v>
      </c>
      <c s="25" t="s">
        <v>47</v>
      </c>
      <c s="30" t="s">
        <v>529</v>
      </c>
      <c s="31" t="s">
        <v>85</v>
      </c>
      <c s="32">
        <v>260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76.5">
      <c r="A10" s="34" t="s">
        <v>50</v>
      </c>
      <c r="E10" s="35" t="s">
        <v>530</v>
      </c>
    </row>
    <row r="11" spans="1:5" ht="229.5">
      <c r="A11" s="36" t="s">
        <v>52</v>
      </c>
      <c r="E11" s="37" t="s">
        <v>531</v>
      </c>
    </row>
    <row r="12" spans="1:5" ht="63.75">
      <c r="A12" t="s">
        <v>54</v>
      </c>
      <c r="E12" s="35" t="s">
        <v>532</v>
      </c>
    </row>
    <row r="13" spans="1:16" ht="12.75">
      <c r="A13" s="25" t="s">
        <v>45</v>
      </c>
      <c s="29" t="s">
        <v>23</v>
      </c>
      <c s="29" t="s">
        <v>454</v>
      </c>
      <c s="25" t="s">
        <v>47</v>
      </c>
      <c s="30" t="s">
        <v>455</v>
      </c>
      <c s="31" t="s">
        <v>85</v>
      </c>
      <c s="32">
        <v>108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533</v>
      </c>
    </row>
    <row r="15" spans="1:5" ht="12.75">
      <c r="A15" s="36" t="s">
        <v>52</v>
      </c>
      <c r="E15" s="37" t="s">
        <v>534</v>
      </c>
    </row>
    <row r="16" spans="1:5" ht="25.5">
      <c r="A16" t="s">
        <v>54</v>
      </c>
      <c r="E16" s="35" t="s">
        <v>458</v>
      </c>
    </row>
    <row r="17" spans="1:16" ht="12.75">
      <c r="A17" s="25" t="s">
        <v>45</v>
      </c>
      <c s="29" t="s">
        <v>22</v>
      </c>
      <c s="29" t="s">
        <v>535</v>
      </c>
      <c s="25" t="s">
        <v>47</v>
      </c>
      <c s="30" t="s">
        <v>536</v>
      </c>
      <c s="31" t="s">
        <v>537</v>
      </c>
      <c s="32">
        <v>9072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51">
      <c r="A18" s="34" t="s">
        <v>50</v>
      </c>
      <c r="E18" s="35" t="s">
        <v>538</v>
      </c>
    </row>
    <row r="19" spans="1:5" ht="76.5">
      <c r="A19" s="36" t="s">
        <v>52</v>
      </c>
      <c r="E19" s="37" t="s">
        <v>539</v>
      </c>
    </row>
    <row r="20" spans="1:5" ht="25.5">
      <c r="A20" t="s">
        <v>54</v>
      </c>
      <c r="E20" s="35" t="s">
        <v>540</v>
      </c>
    </row>
    <row r="21" spans="1:16" ht="25.5">
      <c r="A21" s="25" t="s">
        <v>45</v>
      </c>
      <c s="29" t="s">
        <v>33</v>
      </c>
      <c s="29" t="s">
        <v>541</v>
      </c>
      <c s="25" t="s">
        <v>47</v>
      </c>
      <c s="30" t="s">
        <v>542</v>
      </c>
      <c s="31" t="s">
        <v>85</v>
      </c>
      <c s="32">
        <v>6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51">
      <c r="A22" s="34" t="s">
        <v>50</v>
      </c>
      <c r="E22" s="35" t="s">
        <v>543</v>
      </c>
    </row>
    <row r="23" spans="1:5" ht="12.75">
      <c r="A23" s="36" t="s">
        <v>52</v>
      </c>
      <c r="E23" s="37" t="s">
        <v>544</v>
      </c>
    </row>
    <row r="24" spans="1:5" ht="63.75">
      <c r="A24" t="s">
        <v>54</v>
      </c>
      <c r="E24" s="35" t="s">
        <v>532</v>
      </c>
    </row>
    <row r="25" spans="1:16" ht="12.75">
      <c r="A25" s="25" t="s">
        <v>45</v>
      </c>
      <c s="29" t="s">
        <v>35</v>
      </c>
      <c s="29" t="s">
        <v>545</v>
      </c>
      <c s="25" t="s">
        <v>47</v>
      </c>
      <c s="30" t="s">
        <v>546</v>
      </c>
      <c s="31" t="s">
        <v>85</v>
      </c>
      <c s="32">
        <v>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547</v>
      </c>
    </row>
    <row r="27" spans="1:5" ht="12.75">
      <c r="A27" s="36" t="s">
        <v>52</v>
      </c>
      <c r="E27" s="37" t="s">
        <v>544</v>
      </c>
    </row>
    <row r="28" spans="1:5" ht="25.5">
      <c r="A28" t="s">
        <v>54</v>
      </c>
      <c r="E28" s="35" t="s">
        <v>458</v>
      </c>
    </row>
    <row r="29" spans="1:16" ht="12.75">
      <c r="A29" s="25" t="s">
        <v>45</v>
      </c>
      <c s="29" t="s">
        <v>37</v>
      </c>
      <c s="29" t="s">
        <v>548</v>
      </c>
      <c s="25" t="s">
        <v>47</v>
      </c>
      <c s="30" t="s">
        <v>549</v>
      </c>
      <c s="31" t="s">
        <v>537</v>
      </c>
      <c s="32">
        <v>504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51">
      <c r="A30" s="34" t="s">
        <v>50</v>
      </c>
      <c r="E30" s="35" t="s">
        <v>538</v>
      </c>
    </row>
    <row r="31" spans="1:5" ht="76.5">
      <c r="A31" s="36" t="s">
        <v>52</v>
      </c>
      <c r="E31" s="37" t="s">
        <v>550</v>
      </c>
    </row>
    <row r="32" spans="1:5" ht="25.5">
      <c r="A32" t="s">
        <v>54</v>
      </c>
      <c r="E32" s="35" t="s">
        <v>540</v>
      </c>
    </row>
    <row r="33" spans="1:16" ht="12.75">
      <c r="A33" s="25" t="s">
        <v>45</v>
      </c>
      <c s="29" t="s">
        <v>78</v>
      </c>
      <c s="29" t="s">
        <v>551</v>
      </c>
      <c s="25" t="s">
        <v>47</v>
      </c>
      <c s="30" t="s">
        <v>552</v>
      </c>
      <c s="31" t="s">
        <v>85</v>
      </c>
      <c s="32">
        <v>468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89.25">
      <c r="A34" s="34" t="s">
        <v>50</v>
      </c>
      <c r="E34" s="35" t="s">
        <v>553</v>
      </c>
    </row>
    <row r="35" spans="1:5" ht="76.5">
      <c r="A35" s="36" t="s">
        <v>52</v>
      </c>
      <c r="E35" s="37" t="s">
        <v>554</v>
      </c>
    </row>
    <row r="36" spans="1:5" ht="63.75">
      <c r="A36" t="s">
        <v>54</v>
      </c>
      <c r="E36" s="35" t="s">
        <v>555</v>
      </c>
    </row>
    <row r="37" spans="1:16" ht="12.75">
      <c r="A37" s="25" t="s">
        <v>45</v>
      </c>
      <c s="29" t="s">
        <v>82</v>
      </c>
      <c s="29" t="s">
        <v>466</v>
      </c>
      <c s="25" t="s">
        <v>47</v>
      </c>
      <c s="30" t="s">
        <v>467</v>
      </c>
      <c s="31" t="s">
        <v>85</v>
      </c>
      <c s="32">
        <v>150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556</v>
      </c>
    </row>
    <row r="39" spans="1:5" ht="76.5">
      <c r="A39" s="36" t="s">
        <v>52</v>
      </c>
      <c r="E39" s="37" t="s">
        <v>557</v>
      </c>
    </row>
    <row r="40" spans="1:5" ht="25.5">
      <c r="A40" t="s">
        <v>54</v>
      </c>
      <c r="E40" s="35" t="s">
        <v>458</v>
      </c>
    </row>
    <row r="41" spans="1:16" ht="12.75">
      <c r="A41" s="25" t="s">
        <v>45</v>
      </c>
      <c s="29" t="s">
        <v>40</v>
      </c>
      <c s="29" t="s">
        <v>558</v>
      </c>
      <c s="25" t="s">
        <v>47</v>
      </c>
      <c s="30" t="s">
        <v>559</v>
      </c>
      <c s="31" t="s">
        <v>537</v>
      </c>
      <c s="32">
        <v>12600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51">
      <c r="A42" s="34" t="s">
        <v>50</v>
      </c>
      <c r="E42" s="35" t="s">
        <v>560</v>
      </c>
    </row>
    <row r="43" spans="1:5" ht="76.5">
      <c r="A43" s="36" t="s">
        <v>52</v>
      </c>
      <c r="E43" s="37" t="s">
        <v>561</v>
      </c>
    </row>
    <row r="44" spans="1:5" ht="25.5">
      <c r="A44" t="s">
        <v>54</v>
      </c>
      <c r="E44" s="35" t="s">
        <v>562</v>
      </c>
    </row>
    <row r="45" spans="1:16" ht="12.75">
      <c r="A45" s="25" t="s">
        <v>45</v>
      </c>
      <c s="29" t="s">
        <v>42</v>
      </c>
      <c s="29" t="s">
        <v>563</v>
      </c>
      <c s="25" t="s">
        <v>47</v>
      </c>
      <c s="30" t="s">
        <v>564</v>
      </c>
      <c s="31" t="s">
        <v>85</v>
      </c>
      <c s="32">
        <v>75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38.25">
      <c r="A46" s="34" t="s">
        <v>50</v>
      </c>
      <c r="E46" s="35" t="s">
        <v>565</v>
      </c>
    </row>
    <row r="47" spans="1:5" ht="38.25">
      <c r="A47" s="36" t="s">
        <v>52</v>
      </c>
      <c r="E47" s="37" t="s">
        <v>566</v>
      </c>
    </row>
    <row r="48" spans="1:5" ht="63.75">
      <c r="A48" t="s">
        <v>54</v>
      </c>
      <c r="E48" s="35" t="s">
        <v>567</v>
      </c>
    </row>
    <row r="49" spans="1:16" ht="12.75">
      <c r="A49" s="25" t="s">
        <v>45</v>
      </c>
      <c s="29" t="s">
        <v>143</v>
      </c>
      <c s="29" t="s">
        <v>568</v>
      </c>
      <c s="25" t="s">
        <v>47</v>
      </c>
      <c s="30" t="s">
        <v>569</v>
      </c>
      <c s="31" t="s">
        <v>85</v>
      </c>
      <c s="32">
        <v>25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570</v>
      </c>
    </row>
    <row r="51" spans="1:5" ht="12.75">
      <c r="A51" s="36" t="s">
        <v>52</v>
      </c>
      <c r="E51" s="37" t="s">
        <v>571</v>
      </c>
    </row>
    <row r="52" spans="1:5" ht="25.5">
      <c r="A52" t="s">
        <v>54</v>
      </c>
      <c r="E52" s="35" t="s">
        <v>572</v>
      </c>
    </row>
    <row r="53" spans="1:16" ht="12.75">
      <c r="A53" s="25" t="s">
        <v>45</v>
      </c>
      <c s="29" t="s">
        <v>149</v>
      </c>
      <c s="29" t="s">
        <v>573</v>
      </c>
      <c s="25" t="s">
        <v>47</v>
      </c>
      <c s="30" t="s">
        <v>574</v>
      </c>
      <c s="31" t="s">
        <v>537</v>
      </c>
      <c s="32">
        <v>2100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51">
      <c r="A54" s="34" t="s">
        <v>50</v>
      </c>
      <c r="E54" s="35" t="s">
        <v>575</v>
      </c>
    </row>
    <row r="55" spans="1:5" ht="76.5">
      <c r="A55" s="36" t="s">
        <v>52</v>
      </c>
      <c r="E55" s="37" t="s">
        <v>576</v>
      </c>
    </row>
    <row r="56" spans="1:5" ht="25.5">
      <c r="A56" t="s">
        <v>54</v>
      </c>
      <c r="E56" s="35" t="s">
        <v>577</v>
      </c>
    </row>
    <row r="57" spans="1:16" ht="12.75">
      <c r="A57" s="25" t="s">
        <v>45</v>
      </c>
      <c s="29" t="s">
        <v>154</v>
      </c>
      <c s="29" t="s">
        <v>578</v>
      </c>
      <c s="25" t="s">
        <v>47</v>
      </c>
      <c s="30" t="s">
        <v>579</v>
      </c>
      <c s="31" t="s">
        <v>85</v>
      </c>
      <c s="32">
        <v>45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63.75">
      <c r="A58" s="34" t="s">
        <v>50</v>
      </c>
      <c r="E58" s="35" t="s">
        <v>580</v>
      </c>
    </row>
    <row r="59" spans="1:5" ht="38.25">
      <c r="A59" s="36" t="s">
        <v>52</v>
      </c>
      <c r="E59" s="37" t="s">
        <v>581</v>
      </c>
    </row>
    <row r="60" spans="1:5" ht="63.75">
      <c r="A60" t="s">
        <v>54</v>
      </c>
      <c r="E60" s="35" t="s">
        <v>567</v>
      </c>
    </row>
    <row r="61" spans="1:16" ht="12.75">
      <c r="A61" s="25" t="s">
        <v>45</v>
      </c>
      <c s="29" t="s">
        <v>157</v>
      </c>
      <c s="29" t="s">
        <v>582</v>
      </c>
      <c s="25" t="s">
        <v>47</v>
      </c>
      <c s="30" t="s">
        <v>583</v>
      </c>
      <c s="31" t="s">
        <v>85</v>
      </c>
      <c s="32">
        <v>15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584</v>
      </c>
    </row>
    <row r="63" spans="1:5" ht="12.75">
      <c r="A63" s="36" t="s">
        <v>52</v>
      </c>
      <c r="E63" s="37" t="s">
        <v>585</v>
      </c>
    </row>
    <row r="64" spans="1:5" ht="25.5">
      <c r="A64" t="s">
        <v>54</v>
      </c>
      <c r="E64" s="35" t="s">
        <v>572</v>
      </c>
    </row>
    <row r="65" spans="1:16" ht="12.75">
      <c r="A65" s="25" t="s">
        <v>45</v>
      </c>
      <c s="29" t="s">
        <v>162</v>
      </c>
      <c s="29" t="s">
        <v>586</v>
      </c>
      <c s="25" t="s">
        <v>47</v>
      </c>
      <c s="30" t="s">
        <v>587</v>
      </c>
      <c s="31" t="s">
        <v>537</v>
      </c>
      <c s="32">
        <v>1260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51">
      <c r="A66" s="34" t="s">
        <v>50</v>
      </c>
      <c r="E66" s="35" t="s">
        <v>588</v>
      </c>
    </row>
    <row r="67" spans="1:5" ht="76.5">
      <c r="A67" s="36" t="s">
        <v>52</v>
      </c>
      <c r="E67" s="37" t="s">
        <v>589</v>
      </c>
    </row>
    <row r="68" spans="1:5" ht="25.5">
      <c r="A68" t="s">
        <v>54</v>
      </c>
      <c r="E68" s="35" t="s">
        <v>577</v>
      </c>
    </row>
    <row r="69" spans="1:16" ht="12.75">
      <c r="A69" s="25" t="s">
        <v>45</v>
      </c>
      <c s="29" t="s">
        <v>168</v>
      </c>
      <c s="29" t="s">
        <v>590</v>
      </c>
      <c s="25" t="s">
        <v>47</v>
      </c>
      <c s="30" t="s">
        <v>591</v>
      </c>
      <c s="31" t="s">
        <v>85</v>
      </c>
      <c s="32">
        <v>60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51">
      <c r="A70" s="34" t="s">
        <v>50</v>
      </c>
      <c r="E70" s="35" t="s">
        <v>592</v>
      </c>
    </row>
    <row r="71" spans="1:5" ht="38.25">
      <c r="A71" s="36" t="s">
        <v>52</v>
      </c>
      <c r="E71" s="37" t="s">
        <v>593</v>
      </c>
    </row>
    <row r="72" spans="1:5" ht="63.75">
      <c r="A72" t="s">
        <v>54</v>
      </c>
      <c r="E72" s="35" t="s">
        <v>567</v>
      </c>
    </row>
    <row r="73" spans="1:16" ht="12.75">
      <c r="A73" s="25" t="s">
        <v>45</v>
      </c>
      <c s="29" t="s">
        <v>174</v>
      </c>
      <c s="29" t="s">
        <v>594</v>
      </c>
      <c s="25" t="s">
        <v>47</v>
      </c>
      <c s="30" t="s">
        <v>595</v>
      </c>
      <c s="31" t="s">
        <v>85</v>
      </c>
      <c s="32">
        <v>20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596</v>
      </c>
    </row>
    <row r="75" spans="1:5" ht="12.75">
      <c r="A75" s="36" t="s">
        <v>52</v>
      </c>
      <c r="E75" s="37" t="s">
        <v>597</v>
      </c>
    </row>
    <row r="76" spans="1:5" ht="25.5">
      <c r="A76" t="s">
        <v>54</v>
      </c>
      <c r="E76" s="35" t="s">
        <v>572</v>
      </c>
    </row>
    <row r="77" spans="1:16" ht="12.75">
      <c r="A77" s="25" t="s">
        <v>45</v>
      </c>
      <c s="29" t="s">
        <v>180</v>
      </c>
      <c s="29" t="s">
        <v>598</v>
      </c>
      <c s="25" t="s">
        <v>47</v>
      </c>
      <c s="30" t="s">
        <v>599</v>
      </c>
      <c s="31" t="s">
        <v>537</v>
      </c>
      <c s="32">
        <v>1680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51">
      <c r="A78" s="34" t="s">
        <v>50</v>
      </c>
      <c r="E78" s="35" t="s">
        <v>600</v>
      </c>
    </row>
    <row r="79" spans="1:5" ht="76.5">
      <c r="A79" s="36" t="s">
        <v>52</v>
      </c>
      <c r="E79" s="37" t="s">
        <v>601</v>
      </c>
    </row>
    <row r="80" spans="1:5" ht="25.5">
      <c r="A80" t="s">
        <v>54</v>
      </c>
      <c r="E80" s="35" t="s">
        <v>577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602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602</v>
      </c>
      <c s="6"/>
      <c s="18" t="s">
        <v>603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604</v>
      </c>
      <c s="25" t="s">
        <v>47</v>
      </c>
      <c s="30" t="s">
        <v>605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606</v>
      </c>
    </row>
    <row r="11" spans="1:5" ht="12.75">
      <c r="A11" s="36" t="s">
        <v>52</v>
      </c>
      <c r="E11" s="37" t="s">
        <v>64</v>
      </c>
    </row>
    <row r="12" spans="1:5" ht="12.75">
      <c r="A12" t="s">
        <v>54</v>
      </c>
      <c r="E12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607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607</v>
      </c>
      <c s="6"/>
      <c s="18" t="s">
        <v>608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609</v>
      </c>
      <c s="25" t="s">
        <v>47</v>
      </c>
      <c s="30" t="s">
        <v>610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606</v>
      </c>
    </row>
    <row r="11" spans="1:5" ht="12.75">
      <c r="A11" s="36" t="s">
        <v>52</v>
      </c>
      <c r="E11" s="37" t="s">
        <v>64</v>
      </c>
    </row>
    <row r="12" spans="1:5" ht="12.75">
      <c r="A12" t="s">
        <v>54</v>
      </c>
      <c r="E12" s="35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